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R:\Auditing\IATF\Manual\Supplier Manual\To be released\"/>
    </mc:Choice>
  </mc:AlternateContent>
  <xr:revisionPtr revIDLastSave="0" documentId="13_ncr:1_{4804C8A2-C116-4A7E-9E4C-9DCDD67AB34A}" xr6:coauthVersionLast="47" xr6:coauthVersionMax="47" xr10:uidLastSave="{00000000-0000-0000-0000-000000000000}"/>
  <bookViews>
    <workbookView xWindow="28680" yWindow="3225" windowWidth="29040" windowHeight="15840" tabRatio="938" xr2:uid="{00000000-000D-0000-FFFF-FFFF00000000}"/>
  </bookViews>
  <sheets>
    <sheet name="cover sheet" sheetId="1" r:id="rId1"/>
    <sheet name="APQP" sheetId="12" r:id="rId2"/>
    <sheet name="Supplier Management" sheetId="13" r:id="rId3"/>
    <sheet name="Process analysis-production" sheetId="14" r:id="rId4"/>
    <sheet name="Customer Support" sheetId="15" r:id="rId5"/>
    <sheet name="Social Responsibility" sheetId="16" r:id="rId6"/>
    <sheet name="Security" sheetId="17" r:id="rId7"/>
    <sheet name="Instructions " sheetId="11" r:id="rId8"/>
    <sheet name="Revision History Sheet" sheetId="18" state="hidden" r:id="rId9"/>
    <sheet name="drop down sheet" sheetId="19" state="hidden" r:id="rId10"/>
  </sheets>
  <definedNames>
    <definedName name="_xlnm.Print_Area" localSheetId="0">'cover sheet'!$A$1:$K$68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6" l="1"/>
  <c r="E49" i="16"/>
  <c r="E50" i="16"/>
  <c r="E51" i="16"/>
  <c r="E52" i="16"/>
  <c r="E53" i="16"/>
  <c r="E40" i="16"/>
  <c r="E41" i="16"/>
  <c r="E42" i="16"/>
  <c r="E43" i="16"/>
  <c r="E44" i="16"/>
  <c r="E45" i="16"/>
  <c r="E46" i="16"/>
  <c r="E47" i="16"/>
  <c r="E54" i="16"/>
  <c r="E58" i="16"/>
  <c r="E56" i="16"/>
  <c r="E7" i="16"/>
  <c r="E6" i="16"/>
  <c r="E5" i="16"/>
  <c r="E4" i="16"/>
  <c r="E8" i="16"/>
  <c r="E39" i="16"/>
  <c r="E38" i="16"/>
  <c r="E30" i="16"/>
  <c r="E29" i="16"/>
  <c r="D31" i="12"/>
  <c r="E30" i="12"/>
  <c r="E9" i="16" l="1"/>
  <c r="E59" i="16"/>
  <c r="E27" i="16"/>
  <c r="E15" i="15"/>
  <c r="E16" i="15"/>
  <c r="E17" i="15"/>
  <c r="E18" i="15"/>
  <c r="E14" i="15"/>
  <c r="E13" i="15"/>
  <c r="D61" i="16"/>
  <c r="E37" i="16"/>
  <c r="E36" i="16"/>
  <c r="E35" i="16"/>
  <c r="E34" i="16"/>
  <c r="E33" i="16"/>
  <c r="E32" i="16"/>
  <c r="E31" i="16"/>
  <c r="E13" i="16"/>
  <c r="E19" i="16"/>
  <c r="E6" i="17"/>
  <c r="E5" i="17"/>
  <c r="E4" i="17"/>
  <c r="E20" i="17"/>
  <c r="E25" i="16"/>
  <c r="E24" i="16"/>
  <c r="E23" i="16"/>
  <c r="E22" i="16"/>
  <c r="E21" i="16"/>
  <c r="E20" i="16"/>
  <c r="E17" i="16"/>
  <c r="E16" i="16"/>
  <c r="E15" i="16"/>
  <c r="E14" i="16"/>
  <c r="E12" i="16"/>
  <c r="D21" i="17"/>
  <c r="E21" i="13"/>
  <c r="E26" i="16"/>
  <c r="D22" i="13"/>
  <c r="E19" i="17"/>
  <c r="E18" i="17"/>
  <c r="E17" i="17"/>
  <c r="E16" i="17"/>
  <c r="E15" i="17"/>
  <c r="E14" i="17"/>
  <c r="E13" i="17"/>
  <c r="E12" i="17"/>
  <c r="E11" i="17"/>
  <c r="E10" i="17"/>
  <c r="E9" i="17"/>
  <c r="E8" i="17"/>
  <c r="E7" i="17"/>
  <c r="E3" i="17"/>
  <c r="E8" i="15"/>
  <c r="E7" i="15"/>
  <c r="E6" i="15"/>
  <c r="E5" i="15"/>
  <c r="E4" i="15"/>
  <c r="E3" i="15"/>
  <c r="H8" i="15"/>
  <c r="E60" i="16"/>
  <c r="E57" i="16"/>
  <c r="E55" i="16"/>
  <c r="E28" i="16"/>
  <c r="E18" i="16"/>
  <c r="E11" i="16"/>
  <c r="E10" i="16"/>
  <c r="E3" i="16"/>
  <c r="E12" i="15"/>
  <c r="E11" i="15"/>
  <c r="E10" i="15"/>
  <c r="E9" i="15"/>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7" i="14"/>
  <c r="E48" i="14"/>
  <c r="E46" i="14"/>
  <c r="E45" i="14"/>
  <c r="E44" i="14"/>
  <c r="E43" i="14"/>
  <c r="E42" i="14"/>
  <c r="E38" i="14"/>
  <c r="E39" i="14"/>
  <c r="E40" i="14"/>
  <c r="E41" i="14"/>
  <c r="E37" i="14"/>
  <c r="E36" i="14"/>
  <c r="E35" i="14"/>
  <c r="E34" i="14"/>
  <c r="E33" i="14"/>
  <c r="E32" i="14"/>
  <c r="E31" i="14"/>
  <c r="E21" i="17" l="1"/>
  <c r="E30" i="14"/>
  <c r="E29" i="14"/>
  <c r="E28" i="14"/>
  <c r="E27" i="14"/>
  <c r="E26" i="14"/>
  <c r="E25" i="14"/>
  <c r="E24" i="14"/>
  <c r="E22" i="14"/>
  <c r="E23" i="14"/>
  <c r="E21" i="14"/>
  <c r="E20" i="14"/>
  <c r="E18" i="14"/>
  <c r="E19" i="14"/>
  <c r="E17" i="14"/>
  <c r="E16" i="14"/>
  <c r="E15" i="14"/>
  <c r="E13" i="14"/>
  <c r="E14" i="14"/>
  <c r="E12" i="14"/>
  <c r="E11" i="14"/>
  <c r="E8" i="14"/>
  <c r="E9" i="14"/>
  <c r="E10" i="14"/>
  <c r="E7" i="14"/>
  <c r="E6" i="14"/>
  <c r="E5" i="14"/>
  <c r="E4" i="14"/>
  <c r="E3" i="14"/>
  <c r="E29" i="12" l="1"/>
  <c r="E28" i="12"/>
  <c r="E27" i="12"/>
  <c r="E26" i="12"/>
  <c r="E25" i="12"/>
  <c r="E24" i="12"/>
  <c r="E23" i="12"/>
  <c r="E22" i="12"/>
  <c r="E20" i="12"/>
  <c r="E21" i="12"/>
  <c r="E19" i="12"/>
  <c r="E18" i="12"/>
  <c r="E17" i="12"/>
  <c r="E16" i="12"/>
  <c r="E15" i="12"/>
  <c r="E14" i="12"/>
  <c r="E13" i="12"/>
  <c r="E12" i="12"/>
  <c r="E11" i="12"/>
  <c r="E10" i="12"/>
  <c r="E9" i="12"/>
  <c r="E8" i="12"/>
  <c r="E7" i="12"/>
  <c r="E6" i="12"/>
  <c r="E5" i="12"/>
  <c r="E4" i="12"/>
  <c r="E3" i="12"/>
  <c r="E18" i="13"/>
  <c r="E19" i="13"/>
  <c r="E20" i="13"/>
  <c r="E17" i="13"/>
  <c r="E16" i="13"/>
  <c r="E15" i="13"/>
  <c r="E14" i="13"/>
  <c r="E13" i="13"/>
  <c r="E12" i="13"/>
  <c r="E11" i="13"/>
  <c r="E10" i="13"/>
  <c r="E9" i="13"/>
  <c r="E8" i="13"/>
  <c r="E7" i="13"/>
  <c r="E6" i="13"/>
  <c r="E5" i="13"/>
  <c r="E4" i="13"/>
  <c r="E3" i="13"/>
  <c r="E22" i="13" l="1"/>
  <c r="D19" i="15"/>
  <c r="D79" i="14" l="1"/>
  <c r="E19" i="15" l="1"/>
  <c r="G27" i="1" s="1"/>
  <c r="E79" i="14"/>
  <c r="G24" i="1" s="1"/>
  <c r="G21" i="1"/>
  <c r="G33" i="1"/>
  <c r="E61" i="16"/>
  <c r="G30" i="1" s="1"/>
  <c r="E31" i="12"/>
  <c r="G18" i="1" s="1"/>
  <c r="J14" i="1" l="1"/>
</calcChain>
</file>

<file path=xl/sharedStrings.xml><?xml version="1.0" encoding="utf-8"?>
<sst xmlns="http://schemas.openxmlformats.org/spreadsheetml/2006/main" count="512" uniqueCount="448">
  <si>
    <r>
      <t>Initial date</t>
    </r>
    <r>
      <rPr>
        <sz val="10"/>
        <rFont val="Arial"/>
        <family val="2"/>
      </rPr>
      <t xml:space="preserve"> :</t>
    </r>
  </si>
  <si>
    <t>Evidence</t>
  </si>
  <si>
    <t xml:space="preserve"> </t>
  </si>
  <si>
    <t>STRONG POINTS</t>
  </si>
  <si>
    <t>WEAK POINTS</t>
  </si>
  <si>
    <t>Date Next Audit :</t>
  </si>
  <si>
    <t>STATUS*</t>
  </si>
  <si>
    <t>* Green, Yellow, Red</t>
  </si>
  <si>
    <t>Green 80 %</t>
  </si>
  <si>
    <t>Yellow 60-79%</t>
  </si>
  <si>
    <t>Red &lt;59%</t>
  </si>
  <si>
    <t>Summary Scoring</t>
  </si>
  <si>
    <t>PASS</t>
  </si>
  <si>
    <t xml:space="preserve">CORRECTIVE ACTION REQUIRED </t>
  </si>
  <si>
    <t xml:space="preserve">FAILED - RE-AUDIT REQUIRED </t>
  </si>
  <si>
    <t xml:space="preserve">  </t>
  </si>
  <si>
    <t>% TOTAL</t>
  </si>
  <si>
    <t>Score</t>
  </si>
  <si>
    <t xml:space="preserve"> 
            .     </t>
  </si>
  <si>
    <t>It is applicable to:</t>
  </si>
  <si>
    <t>a)</t>
  </si>
  <si>
    <t>b)</t>
  </si>
  <si>
    <t>c)</t>
  </si>
  <si>
    <t>d)</t>
  </si>
  <si>
    <t>e)</t>
  </si>
  <si>
    <r>
      <t xml:space="preserve">Proposed new supplier </t>
    </r>
    <r>
      <rPr>
        <sz val="10"/>
        <color indexed="8"/>
        <rFont val="굴림체"/>
        <family val="3"/>
        <charset val="129"/>
      </rPr>
      <t/>
    </r>
  </si>
  <si>
    <r>
      <t>After a critical engineering-change</t>
    </r>
    <r>
      <rPr>
        <sz val="10"/>
        <color indexed="8"/>
        <rFont val="굴림체"/>
        <family val="3"/>
        <charset val="129"/>
      </rPr>
      <t/>
    </r>
  </si>
  <si>
    <t xml:space="preserve">Change factors which have critical impact on part quality </t>
  </si>
  <si>
    <t>DEFINITION OF TERMINOLOGY</t>
  </si>
  <si>
    <t>SCOPE OF APPLICATION</t>
  </si>
  <si>
    <t>AUDIT PURPOSE</t>
  </si>
  <si>
    <t>RESPONSIBILITY AND AUTHORITY</t>
  </si>
  <si>
    <t>DETAILED PROCEDURE</t>
  </si>
  <si>
    <t xml:space="preserve">Supplier Code: </t>
  </si>
  <si>
    <t xml:space="preserve">Auditor :  </t>
  </si>
  <si>
    <t>f)</t>
  </si>
  <si>
    <t>Follow up date:</t>
  </si>
  <si>
    <t>Product description:</t>
  </si>
  <si>
    <t>Supplier Contact information:</t>
  </si>
  <si>
    <t>Action plan sent :</t>
  </si>
  <si>
    <t>No.</t>
  </si>
  <si>
    <t>NARMCO Supplier Self Assessment</t>
  </si>
  <si>
    <t>Social Responsibility</t>
  </si>
  <si>
    <t xml:space="preserve">Supplier Location:  </t>
  </si>
  <si>
    <t>Supplier Management</t>
  </si>
  <si>
    <t xml:space="preserve">Security </t>
  </si>
  <si>
    <t>ITEM 4 : Customer Support</t>
  </si>
  <si>
    <t xml:space="preserve">2 Supplier Management </t>
  </si>
  <si>
    <t xml:space="preserve">ITEM 3 : Process Analysis /Production </t>
  </si>
  <si>
    <t>Customer Support</t>
  </si>
  <si>
    <t>Self Assessment</t>
  </si>
  <si>
    <t xml:space="preserve">On site Audit </t>
  </si>
  <si>
    <t xml:space="preserve">Process Analysis / Production </t>
  </si>
  <si>
    <t>Is there a documented process for Engineering changes prior to start of production. Is it being followed?</t>
  </si>
  <si>
    <t>Has a project time line been developed, are milestone events on target?</t>
  </si>
  <si>
    <t>Have the responsibilities and the risks for the project been defined as it moved to full production?</t>
  </si>
  <si>
    <t xml:space="preserve">Are the process controls clearly defined through all the documentation? </t>
  </si>
  <si>
    <t>Are operator instructions available at the point of the operation; are they up to date and easily understood?</t>
  </si>
  <si>
    <t>Are the required gauge and fixtures available at the point of inspection; are they kept up to date with Engineering changes?</t>
  </si>
  <si>
    <t xml:space="preserve">In the event a product deviates from the agreed standard are there controls in place to protect the customer and return the product to a previously approved state? </t>
  </si>
  <si>
    <t xml:space="preserve">Are process and products audited regularly? </t>
  </si>
  <si>
    <t xml:space="preserve">Are changes to the product/process controlled? </t>
  </si>
  <si>
    <t>Are gauges and equipment properly stored/maintained?</t>
  </si>
  <si>
    <t>Are setup and rework parts identified to prevent accidental use?</t>
  </si>
  <si>
    <t>Are changeovers controlled?</t>
  </si>
  <si>
    <t>Are Quality records logged and easily accessible?</t>
  </si>
  <si>
    <t>Are contingency plans in place for critical processes/equipment?</t>
  </si>
  <si>
    <t>Are there support services made available to the customer?</t>
  </si>
  <si>
    <t>Do you train your employees on security issues? (pertaining to unauthorized personnel in building)?</t>
  </si>
  <si>
    <t xml:space="preserve">Are releases supplied for sub-tier product and service suppliers? </t>
  </si>
  <si>
    <t>Is there a supplier rating system with evidence of improvement plan for poor performing suppliers?</t>
  </si>
  <si>
    <t xml:space="preserve">Are processes meeting the customer requirements for part quality and quantity? </t>
  </si>
  <si>
    <t>ITEM 5: Social Responsibility</t>
  </si>
  <si>
    <t>ITEM 6 : Security</t>
  </si>
  <si>
    <t>Is there a process for control of reworked product?</t>
  </si>
  <si>
    <t>ITEM 1 : APQP</t>
  </si>
  <si>
    <t>Is there a defined notification process should the project timing be at risk?</t>
  </si>
  <si>
    <t>Is there a process for engineering changes?</t>
  </si>
  <si>
    <t>Is there a Preventative Maintenance system for equipment and tooling?</t>
  </si>
  <si>
    <t>Is there a Continuous Improvement process in place?</t>
  </si>
  <si>
    <t>Is there evidence of Management Review meetings?</t>
  </si>
  <si>
    <t>Can product capability be proven through statistical methods?</t>
  </si>
  <si>
    <t xml:space="preserve">Use of AIAG or Customer Specific Format only </t>
  </si>
  <si>
    <t>Does the supplier have a documented product safety process?</t>
  </si>
  <si>
    <t>Has sufficient staff been assigned to the project development. Are there any resource constraints that could put the product at risk?</t>
  </si>
  <si>
    <t>Overall Score</t>
  </si>
  <si>
    <t>Revision #</t>
  </si>
  <si>
    <t xml:space="preserve">Date </t>
  </si>
  <si>
    <t xml:space="preserve">Revision </t>
  </si>
  <si>
    <t>Have you filled out the Narmco Security Questionnaire?</t>
  </si>
  <si>
    <t>Are you taking into account whether a business partner is a CTPAT Member or a member in and approved Authorized Economic Operator (AEO) program with a Mutual Recognition Arrangement (MRA)? (CTPAT 3.4)</t>
  </si>
  <si>
    <t>Business partners' CTPAT Certification, AEO Certificate</t>
  </si>
  <si>
    <t>Do you ensure outsourced business partners have security measures in place that meet or exceed CTPAT's Minimum Security Criteria (MSC). (CTPAT 3.5)</t>
  </si>
  <si>
    <t>Do you periodically review your business partners' security assessments? (CTPAT 3.7)</t>
  </si>
  <si>
    <t>Frequent reviews, requesting documentation on improved security</t>
  </si>
  <si>
    <t xml:space="preserve">Follow up as result of a low performance score or critical spill. </t>
  </si>
  <si>
    <t>Is there a screening process for new and current business partners? (CTPAT 3.1)</t>
  </si>
  <si>
    <t>Verifying company is legitimate. (Vendor forms, verifying address, business references)</t>
  </si>
  <si>
    <t>Are you taking into account whether as business partner is a CTPAT Member or a member in and approved Authorized Economic Operator (AEO) program with a Mutual Recognition Arrangement (MRA)? (CTPAT 3.4)</t>
  </si>
  <si>
    <t>Have you developed a risk assessment guide? (CTPAT 2.1)</t>
  </si>
  <si>
    <t>Management review of how you are managing risk.</t>
  </si>
  <si>
    <t>Are risks assessments being reviewed annually.</t>
  </si>
  <si>
    <t>Add revision sheet for tracking changes.  Cover Sheet - Add overall score, add note to scoring legensd that states Each Section (1-5) applies to below requirements: Add questions 2.4 - 2.7 to supplier management. Add question 5.6 to social responsibility.  Add question 6.5 - 6.7 to Security</t>
  </si>
  <si>
    <t xml:space="preserve">Add question 2.8 to Supplier Management - to include supplier sustainability, add question 5.7 to Social responsibility for suustainability requirements </t>
  </si>
  <si>
    <t>Has the project feasibility been evaluated by a cross functional team? Must show evidence of team approval</t>
  </si>
  <si>
    <t>Does the supplier have a warranty process?</t>
  </si>
  <si>
    <t>Is the a defined process for approving new suppliers? Are only approved suppliers used for production?</t>
  </si>
  <si>
    <t>Approved PPAP from supplier (approved PSW)</t>
  </si>
  <si>
    <t xml:space="preserve">Are all internal / customer targets being met? </t>
  </si>
  <si>
    <t>Are controls in place to protect against mixed or mis-labeled parts?</t>
  </si>
  <si>
    <t>Has the project been transferred from development to serial production?</t>
  </si>
  <si>
    <t>Is there a defined shipping inspection process?</t>
  </si>
  <si>
    <r>
      <t xml:space="preserve">Are </t>
    </r>
    <r>
      <rPr>
        <sz val="10"/>
        <color indexed="30"/>
        <rFont val="Arial"/>
        <family val="2"/>
      </rPr>
      <t xml:space="preserve">Customer </t>
    </r>
    <r>
      <rPr>
        <sz val="10"/>
        <rFont val="Arial"/>
        <family val="2"/>
      </rPr>
      <t>defect levels tracked and corrective actions in place?</t>
    </r>
  </si>
  <si>
    <t>Has the Supplier read all Supplier Code of Conduct and Terms and conditions that are listed on the www.narmco.com website?</t>
  </si>
  <si>
    <t>Are the procurement activities of the project implemented and monitored?</t>
  </si>
  <si>
    <t>Manpower list</t>
  </si>
  <si>
    <t xml:space="preserve">Critical path identified </t>
  </si>
  <si>
    <t>Risk Assessment</t>
  </si>
  <si>
    <t xml:space="preserve">Organizational chart </t>
  </si>
  <si>
    <t>Change request form document</t>
  </si>
  <si>
    <t>Change management Procedure</t>
  </si>
  <si>
    <t>Project at RISK procedure</t>
  </si>
  <si>
    <t>Capacity plan have been updated to reflect full volume</t>
  </si>
  <si>
    <t>Integration and run at rate has been accounted for on new equipment</t>
  </si>
  <si>
    <t>Program timeline available</t>
  </si>
  <si>
    <t>All Milestones on target</t>
  </si>
  <si>
    <t>Timing on tooling and or equipment has been defined</t>
  </si>
  <si>
    <t>Containment procedure for first production runs.</t>
  </si>
  <si>
    <t>Feedback process</t>
  </si>
  <si>
    <t>PDR Runs performed at Supplier for projects not deemed low risk</t>
  </si>
  <si>
    <t>Procedure with sign off when moving from tool/equipment shop production facility</t>
  </si>
  <si>
    <t>Contract terms, conditions and timing in line with program timeline</t>
  </si>
  <si>
    <t>Purchase agreements</t>
  </si>
  <si>
    <t>Warranty Process</t>
  </si>
  <si>
    <t>Is there evidence that the supplier has received all statutory and regulatory requirements for the products and services which it provides?</t>
  </si>
  <si>
    <t>As defined by the customer - NARMCO supplied customer specific requirements received</t>
  </si>
  <si>
    <t xml:space="preserve">Product safety procedure </t>
  </si>
  <si>
    <t xml:space="preserve">IATF 16949 Certified </t>
  </si>
  <si>
    <t xml:space="preserve">ISO 9001 Certified </t>
  </si>
  <si>
    <t>Does the organization have a Quality Management System 
If the supplier is not ISO 9001 certified approval must come from the OEM to use the supplier</t>
  </si>
  <si>
    <t>N/A</t>
  </si>
  <si>
    <t>Approved Supplier list</t>
  </si>
  <si>
    <t xml:space="preserve">Criteria for approval of new suppliers
</t>
  </si>
  <si>
    <t>Supplier assessments</t>
  </si>
  <si>
    <t xml:space="preserve">Have sub-supplier PPAP been received and approved? </t>
  </si>
  <si>
    <t xml:space="preserve">Critical suppliers have been identified </t>
  </si>
  <si>
    <t>2nd Party audits of supplier sites considered when suppliers performing below expectations.</t>
  </si>
  <si>
    <t>Must include delivered product conformity to requirements, delivery schedule performance (including premium freight), customer complaints (including field returns)</t>
  </si>
  <si>
    <t>Do you have a process to screen prospective employees and periodically check current employees?</t>
  </si>
  <si>
    <t>Employee Code of Conduct, policies, etc.</t>
  </si>
  <si>
    <t>Do you have comprehensive written cybersecurity policies and /or procedures to protect information technology (IT) systems?</t>
  </si>
  <si>
    <t>Do you have a policy and procedure for inspecting and securing any loaded cargo?</t>
  </si>
  <si>
    <t>Is there a seven point and/or eight point inspection done on containers? Are locking mechanisms inspected to prevent tampering?</t>
  </si>
  <si>
    <t>Do you have a policy and procedure for Seal Security?</t>
  </si>
  <si>
    <t xml:space="preserve">Is there a procedure for how seals are issued and controlled? Seal verification process? </t>
  </si>
  <si>
    <t>Wages and Benefits</t>
  </si>
  <si>
    <t>Early Containment completed</t>
  </si>
  <si>
    <t>Approved PPAP</t>
  </si>
  <si>
    <t xml:space="preserve">Receiving Inspection/ testing </t>
  </si>
  <si>
    <t>Setup verification / set-up instructions</t>
  </si>
  <si>
    <t>Operator Instructions/handling instructions</t>
  </si>
  <si>
    <t xml:space="preserve">Checking / Inspection instructions </t>
  </si>
  <si>
    <t xml:space="preserve">Special / Critical Characteristics identified </t>
  </si>
  <si>
    <t>Production Control Plans</t>
  </si>
  <si>
    <t>Failure prevention</t>
  </si>
  <si>
    <t>Failure detection</t>
  </si>
  <si>
    <t xml:space="preserve">Evidence of machine/process capability
</t>
  </si>
  <si>
    <t>Reaction plan when acceptance criteria not met.</t>
  </si>
  <si>
    <t xml:space="preserve">Capability Study </t>
  </si>
  <si>
    <t>Defect recognition</t>
  </si>
  <si>
    <t>Product/process training records</t>
  </si>
  <si>
    <t>Re-training frequency</t>
  </si>
  <si>
    <t>Product knowledge</t>
  </si>
  <si>
    <t>Process change request document</t>
  </si>
  <si>
    <t>Engineering Change checklist</t>
  </si>
  <si>
    <t>Process Change request procedure</t>
  </si>
  <si>
    <t xml:space="preserve">Gauge studies
</t>
  </si>
  <si>
    <t>Calibration frequency adequate - no more than 4 years between each calibration</t>
  </si>
  <si>
    <t>Temporary process change notice at the work center with approval</t>
  </si>
  <si>
    <t>By-pass list</t>
  </si>
  <si>
    <t>Is customer approval given for any deviations when applicable?</t>
  </si>
  <si>
    <t>Instructions available for rework &amp; re-inspection.</t>
  </si>
  <si>
    <t>Control Plan Audits</t>
  </si>
  <si>
    <t>Completed Internal Quality Management System Audits</t>
  </si>
  <si>
    <t>Completed 2nd Party External audits</t>
  </si>
  <si>
    <t>Completed 3rd Party External audits</t>
  </si>
  <si>
    <t>Audit Schedule</t>
  </si>
  <si>
    <t>Competency requirements for internal audits</t>
  </si>
  <si>
    <t>Internal Quality metrics (Part quality rating, customer complaints including field returns, cost of quality)</t>
  </si>
  <si>
    <t>Delivery and premium freight metrics</t>
  </si>
  <si>
    <r>
      <t>Process specific targets</t>
    </r>
    <r>
      <rPr>
        <i/>
        <sz val="10"/>
        <rFont val="Arial"/>
        <family val="2"/>
      </rPr>
      <t xml:space="preserve"> </t>
    </r>
    <r>
      <rPr>
        <sz val="10"/>
        <rFont val="Arial"/>
        <family val="2"/>
      </rPr>
      <t>(efficiencies)</t>
    </r>
  </si>
  <si>
    <t>How is the change controlled going to the customer</t>
  </si>
  <si>
    <t>Process change tracking system and evidence of documentation updates</t>
  </si>
  <si>
    <t>Process change procedure</t>
  </si>
  <si>
    <t>Up to date specifications available</t>
  </si>
  <si>
    <t>Identification and traceability - serialized labels</t>
  </si>
  <si>
    <t>Work center layout document for standardization</t>
  </si>
  <si>
    <t>Training competence documented</t>
  </si>
  <si>
    <t>Trained back-up personnel</t>
  </si>
  <si>
    <t>Qualification matrix (showing who is trained on what)</t>
  </si>
  <si>
    <t>Is the level of training for all persons easily identified?</t>
  </si>
  <si>
    <t xml:space="preserve">Data collection sheets available </t>
  </si>
  <si>
    <t>Data collection sheets analyzed ongoing for continuous improvement</t>
  </si>
  <si>
    <t xml:space="preserve">Are measuring instruments properly stored to prevent damage. </t>
  </si>
  <si>
    <t>Does the recalibration frequency meet the customer expectations.  (calibration schedule)</t>
  </si>
  <si>
    <t>Are nonstandard process parts clearly identified to prevent accidental integration back into the process</t>
  </si>
  <si>
    <t>Red bin</t>
  </si>
  <si>
    <t>Locked bin</t>
  </si>
  <si>
    <t>First off checks / Last off inspection</t>
  </si>
  <si>
    <t xml:space="preserve">
Setup verification
</t>
  </si>
  <si>
    <t xml:space="preserve">Reverification after intervention into the process, as example any unscheduled maintained activity. </t>
  </si>
  <si>
    <t xml:space="preserve">PM Records </t>
  </si>
  <si>
    <t>Replacement parts availability</t>
  </si>
  <si>
    <t>PM Schedule</t>
  </si>
  <si>
    <t>Customer  approved containers</t>
  </si>
  <si>
    <t>Evidence of FIFO followed</t>
  </si>
  <si>
    <t>Packaging instructions</t>
  </si>
  <si>
    <t xml:space="preserve">Load sheet / picking list </t>
  </si>
  <si>
    <t>FIFO followed</t>
  </si>
  <si>
    <t>Final inspection check (dock audit)</t>
  </si>
  <si>
    <t>CI Tracking List</t>
  </si>
  <si>
    <t>CI Form</t>
  </si>
  <si>
    <t>CI Procedure</t>
  </si>
  <si>
    <t>Management reviews include, process monitoring, product realization, Quality objectives, QMS Performance, Continual Improvements.</t>
  </si>
  <si>
    <t>Review of Actual and potential field failures and their impact on Quality, Safety and the Environment.</t>
  </si>
  <si>
    <t xml:space="preserve">Does a certification exist for this system, for example according to ISO® 27001 or  an audit according to the requirements of the VDA® ISA? </t>
  </si>
  <si>
    <r>
      <rPr>
        <sz val="11"/>
        <color indexed="56"/>
        <rFont val="Calibri"/>
        <family val="2"/>
      </rPr>
      <t>I</t>
    </r>
    <r>
      <rPr>
        <sz val="11"/>
        <rFont val="Calibri"/>
        <family val="2"/>
      </rPr>
      <t>s the company network protected by a firewall?</t>
    </r>
  </si>
  <si>
    <t>Corrective action process</t>
  </si>
  <si>
    <t>Corrective action re-audit process in place</t>
  </si>
  <si>
    <t>Is the process effective, no repeat issues</t>
  </si>
  <si>
    <t>Packaging requirements are known and communicated at all levels</t>
  </si>
  <si>
    <t xml:space="preserve">Inventory turns tracking </t>
  </si>
  <si>
    <t>Has it been tested?</t>
  </si>
  <si>
    <t>Does it cover all areas (tooling, equipment, staffing)?</t>
  </si>
  <si>
    <t>Is a contingency plan available?</t>
  </si>
  <si>
    <t>Is there an effective corrective action process?</t>
  </si>
  <si>
    <t>Are repeat issues tracked?</t>
  </si>
  <si>
    <t xml:space="preserve">Is an English language person available? </t>
  </si>
  <si>
    <t>Is there a customer contact list?</t>
  </si>
  <si>
    <t>Does your company have a management person responsible for Social, Compliance and Environmental Sustainability?*</t>
  </si>
  <si>
    <t xml:space="preserve">Does your company publish a CSR/Sustainability report </t>
  </si>
  <si>
    <t>Yes to GRI standards or other global accepted standards
Please provide name of standard in Column F</t>
  </si>
  <si>
    <t>Yes, but not according to globally accepted standards</t>
  </si>
  <si>
    <t>Yes, List names and contact information in Column F</t>
  </si>
  <si>
    <t>Yes, provide document</t>
  </si>
  <si>
    <t>Does your company have a formal policy covering working conditions and human rights?</t>
  </si>
  <si>
    <t>Working conditions and Human Rights Policy covers:</t>
  </si>
  <si>
    <t>Child labour</t>
  </si>
  <si>
    <t>Working Hours</t>
  </si>
  <si>
    <t>Modern Slavery</t>
  </si>
  <si>
    <t>Freedom of Association and Collective Bargaining</t>
  </si>
  <si>
    <t xml:space="preserve">Harassment and non-discrimination </t>
  </si>
  <si>
    <t>Does your site have a management system in place to manage the working conditions and human rights issues?</t>
  </si>
  <si>
    <t>Yes, and the system is third party certified</t>
  </si>
  <si>
    <t xml:space="preserve">Yes, but the system Is not certified </t>
  </si>
  <si>
    <t>Does your company have formal written health and safety policies?</t>
  </si>
  <si>
    <t>Yes</t>
  </si>
  <si>
    <t>Health and Safety Policies Include:</t>
  </si>
  <si>
    <t>Personal protective equipment</t>
  </si>
  <si>
    <t>Machine Safety</t>
  </si>
  <si>
    <t>Incident and Accident Management</t>
  </si>
  <si>
    <t>Handling of Chemicals</t>
  </si>
  <si>
    <t xml:space="preserve">Fire Protection </t>
  </si>
  <si>
    <t>Does your company have a Code of Conduct/Business Ethics Policy?</t>
  </si>
  <si>
    <t>Code of conduct/business ethics Policy include:</t>
  </si>
  <si>
    <t xml:space="preserve">Anti corruption </t>
  </si>
  <si>
    <t>Extortion and Bribery</t>
  </si>
  <si>
    <t>Privacy</t>
  </si>
  <si>
    <t xml:space="preserve">Disclosure of Information </t>
  </si>
  <si>
    <t xml:space="preserve">Whistle Blower Protection </t>
  </si>
  <si>
    <t>Environmental Policies Include:</t>
  </si>
  <si>
    <t>Air quality</t>
  </si>
  <si>
    <t>Sustainable Resources Management and Waste Reduction</t>
  </si>
  <si>
    <t>Responsible Chemical Management</t>
  </si>
  <si>
    <t>Are you aware of what percentage of energy is used at your site in the last calendar year came from renewable sources?</t>
  </si>
  <si>
    <t>Yes, Please list % in column "F"</t>
  </si>
  <si>
    <t>Does your site use any substances with restrictions in production or operations?</t>
  </si>
  <si>
    <t xml:space="preserve">Are any of the following materials contained in your products?
Aluminum/ Bauxite, Cobalt, Copper, Glass (silica sand) , Gold, Graphite (natural) , Leather, Lithium, Mica, Nickel, Palladium, Rare Earth Elements, Rubber (natural) , Steel/ Iron Tantalum, Tin, Tungsten, Zinc 
</t>
  </si>
  <si>
    <t>If any raw material from the list above selected, does your company have a policy on the responsible sourcing of these raw materials?</t>
  </si>
  <si>
    <t xml:space="preserve">Are corporate networks protected against malware? </t>
  </si>
  <si>
    <t xml:space="preserve">Does your company have a process for the safe disposal of data media? </t>
  </si>
  <si>
    <t>Yes, and Submitted the Questionnaire</t>
  </si>
  <si>
    <t>Yes, Security Program in place</t>
  </si>
  <si>
    <t xml:space="preserve">Do you have a security program in place? </t>
  </si>
  <si>
    <t>Yes, Security Program in place and documented</t>
  </si>
  <si>
    <t>Does your company have an information security policy?</t>
  </si>
  <si>
    <t xml:space="preserve">Yes, please provide the policy </t>
  </si>
  <si>
    <t>Yes, the system is certified</t>
  </si>
  <si>
    <t>Yes, list the firewall in column "F"</t>
  </si>
  <si>
    <t>Yes, list how protected in column "F"</t>
  </si>
  <si>
    <t>Yes, list the process in column "F"</t>
  </si>
  <si>
    <t>Yes, List how trained in Column "F"</t>
  </si>
  <si>
    <t>Answer</t>
  </si>
  <si>
    <t>No</t>
  </si>
  <si>
    <t xml:space="preserve">Electronic data exchange
</t>
  </si>
  <si>
    <t>Non-conforming product process</t>
  </si>
  <si>
    <t xml:space="preserve">Working conditions and human rights </t>
  </si>
  <si>
    <t>Health and safety</t>
  </si>
  <si>
    <t>Business ethics</t>
  </si>
  <si>
    <t>Environment</t>
  </si>
  <si>
    <t>Yes/No//NA</t>
  </si>
  <si>
    <t>Yes/No/ NA</t>
  </si>
  <si>
    <t>Revise entire process and scoring system</t>
  </si>
  <si>
    <r>
      <t xml:space="preserve">Does your company have set CSR(Corporate Sustainability Responsibility)/Sustainability
Requirements </t>
    </r>
    <r>
      <rPr>
        <b/>
        <sz val="10"/>
        <rFont val="Arial"/>
        <family val="2"/>
      </rPr>
      <t xml:space="preserve">towards YOUR suppliers? </t>
    </r>
    <r>
      <rPr>
        <sz val="10"/>
        <rFont val="Arial"/>
        <family val="2"/>
      </rPr>
      <t xml:space="preserve">
These requirements could be documented in either Code of Conduct procedure or 
Terms and Conditions</t>
    </r>
  </si>
  <si>
    <t>YES = REQUIREMENT IN PLACE</t>
  </si>
  <si>
    <t>NO = REQUIREMENT NOT IN PLACE</t>
  </si>
  <si>
    <t xml:space="preserve">N/A = NOT APPLICABLE </t>
  </si>
  <si>
    <t xml:space="preserve">Supplier Name/Number: </t>
  </si>
  <si>
    <t>Monitoring and Tracking system</t>
  </si>
  <si>
    <t>If product is safety, all characteristics meet regulatory requirements in the ship country (example - Canada - CMVSS, USA - FMVSS)</t>
  </si>
  <si>
    <t>Specific Evidence that notification has been carried out. (example e-mail)</t>
  </si>
  <si>
    <t>Feasibility Analysis Document</t>
  </si>
  <si>
    <t>Feasibility Analysis Document requires team approval</t>
  </si>
  <si>
    <t>Do risk assessments change based on changes in business partners, changes in corporate structure/ownership such as mergers and acquisitions? (CTPAT 2.3)</t>
  </si>
  <si>
    <t>Are products/components stored in an appropriate manner and are transport facilities / packing arrangements suitable for the special characteristics of the products / components?</t>
  </si>
  <si>
    <t>Is there a process for Temporary change of process controls?
(i.e.. Process deviates from original process, example bypass of a sensor)</t>
  </si>
  <si>
    <t>Completed LPA's</t>
  </si>
  <si>
    <t>Process flow designed to prevent mixed / mislabeled parts</t>
  </si>
  <si>
    <t xml:space="preserve">Shipment of product implies agreement to Supplier code of conduct, as terms and conditions and NARMCO Supplier Manual </t>
  </si>
  <si>
    <t>Emergency Preparedness</t>
  </si>
  <si>
    <t>Workplace Ergonomics</t>
  </si>
  <si>
    <t>GHG emissions, energy efficiency and renewable energy</t>
  </si>
  <si>
    <t>Written IT policy, software/hardware protections in place, test IT infrastructure for vulnerabilities, etc.</t>
  </si>
  <si>
    <t xml:space="preserve">Business partners answers security questionnaire's </t>
  </si>
  <si>
    <t>Enter Comments / List document that has been submitted/ and or reviewed</t>
  </si>
  <si>
    <t>Supplier Type:</t>
  </si>
  <si>
    <t>Supplier type:</t>
  </si>
  <si>
    <t>Purchased Part Production Suppliers</t>
  </si>
  <si>
    <t>Outside Rework, Sorting and Calibration Suppliers</t>
  </si>
  <si>
    <t>On-site Contractors</t>
  </si>
  <si>
    <t>Logistics Suppliers</t>
  </si>
  <si>
    <t xml:space="preserve">Purchased MRO Process Suppliers </t>
  </si>
  <si>
    <t>Each Section (1-6) applies to below requirements:</t>
  </si>
  <si>
    <t>Purchased Steel Suppliers</t>
  </si>
  <si>
    <t>APQP</t>
  </si>
  <si>
    <t>Select Supplier Type</t>
  </si>
  <si>
    <t>Does your company have formal written Environmental policies?</t>
  </si>
  <si>
    <t>Are customer requirements for Cost/Quality/Delivery being met?</t>
  </si>
  <si>
    <t>Delivery rating in good standing (record Score received in Column F)</t>
  </si>
  <si>
    <t>*At the discretion of Corporate Purchasing and Corporate Quality, suppliers that receive a yellow score, may not be required to submit a corrective action depending on the severity of the item in in question*</t>
  </si>
  <si>
    <t xml:space="preserve">Comments </t>
  </si>
  <si>
    <t xml:space="preserve">The purpose of this audit is to assess the capability of Suppliers.  This Audit can be used as a self assessment and/or on-site assessment.  </t>
  </si>
  <si>
    <t>g)</t>
  </si>
  <si>
    <t>To assist with Supplier Development</t>
  </si>
  <si>
    <t>Newly developed production components</t>
  </si>
  <si>
    <r>
      <t>After a supplier process or product change, plant move or line change</t>
    </r>
    <r>
      <rPr>
        <sz val="10"/>
        <color indexed="8"/>
        <rFont val="굴림체"/>
        <family val="3"/>
        <charset val="129"/>
      </rPr>
      <t/>
    </r>
  </si>
  <si>
    <t xml:space="preserve">a) </t>
  </si>
  <si>
    <t xml:space="preserve">b) </t>
  </si>
  <si>
    <t xml:space="preserve">APQP - This section evaluates Production Part suppliers Advanced Quality System </t>
  </si>
  <si>
    <t xml:space="preserve">c) </t>
  </si>
  <si>
    <t>Supplier Management - This section evaluates how Production Part suppliers manage their own suppliers</t>
  </si>
  <si>
    <t xml:space="preserve">d) </t>
  </si>
  <si>
    <t xml:space="preserve">e) </t>
  </si>
  <si>
    <t xml:space="preserve">f)  </t>
  </si>
  <si>
    <t xml:space="preserve">a)  </t>
  </si>
  <si>
    <t xml:space="preserve">b)  </t>
  </si>
  <si>
    <t>Purchased part production suppliers include: raw stampings/blanks, welded assemblies, painted parts, any type of fastener, heat treated parts</t>
  </si>
  <si>
    <t xml:space="preserve">Purchased Steel Suppliers - suppliers that provide steel and or aluminum coils </t>
  </si>
  <si>
    <t>ISO 17025 Certified (Calibration suppliers only)</t>
  </si>
  <si>
    <t>Outside Rework suppliers - suppliers contracted to alter NARMCO parts (ex. De-burring a part)</t>
  </si>
  <si>
    <t xml:space="preserve">Calibration Supplier - Suppliers used to NARMCO owned calibration equipment </t>
  </si>
  <si>
    <t>Outside Sort Supplier - suppliers contracted to visually sort NARMCO product</t>
  </si>
  <si>
    <t xml:space="preserve">g)  </t>
  </si>
  <si>
    <t>On site Contractors - Any contractor that is required to complete work at the facility (ex. Kenwill)</t>
  </si>
  <si>
    <t xml:space="preserve">h) </t>
  </si>
  <si>
    <t>3.3</t>
  </si>
  <si>
    <t xml:space="preserve">Legend - On the Cover sheet a legend is shown with Yes, No and Not applicable.  Yes questions are scored based on importance, All No Questions will receive a 0, Any item marked N/A will not effect the suppliers overall score. </t>
  </si>
  <si>
    <t xml:space="preserve">Sections </t>
  </si>
  <si>
    <t>Supplier Types</t>
  </si>
  <si>
    <t xml:space="preserve">Assessment Questions </t>
  </si>
  <si>
    <t>NARMCO Corporate Purchasing is responsible to contact the Supplier in the event of an on-site audit.  On-site audits are required to completed by a Qualified Auditor as per QCI 012 Auditor Competency requirements</t>
  </si>
  <si>
    <t xml:space="preserve">NARMCO Corporate Purchasing is responsible to address all audit findings which require improvement.  </t>
  </si>
  <si>
    <t>Critical Suppliers</t>
  </si>
  <si>
    <t>h)</t>
  </si>
  <si>
    <t>5.1</t>
  </si>
  <si>
    <t>Self Assessments</t>
  </si>
  <si>
    <t>Corporate Purchasing sends out supplier assessments, including an expectation on timing of when the completed assessment should be returned</t>
  </si>
  <si>
    <t>Corporate Purchasing tracks timing of self assessments that are sent out and received.  When suppliers are non-responsive this should be escalated to the Corporate Purchasing Manager</t>
  </si>
  <si>
    <t xml:space="preserve">Once the Self-Assessment is received back Corporate Purchasing reviews the assessment for completeness.  </t>
  </si>
  <si>
    <t>Process analysis-production  - this section evaluates how production part suppliers manage their manufacturing system</t>
  </si>
  <si>
    <t>Customer Support - All suppliers that this assessment is forwarded to are evaluated to this section</t>
  </si>
  <si>
    <t>Social Responsibility - All suppliers that this assessment is forwarded to are evaluated to this section</t>
  </si>
  <si>
    <t>Security - All suppliers that this assessment is forwarded to are evaluated to this section</t>
  </si>
  <si>
    <t xml:space="preserve">Logistics Suppliers - Transportation Suppliers that are in NARMCO's control </t>
  </si>
  <si>
    <t>Purchased MRO Process Suppliers - Suppliers that provide component parts for NARMCO equipment (ex. Weld Electrodes)</t>
  </si>
  <si>
    <t xml:space="preserve">For a question that is evaluated as Yes, comments with why evaluated as Yes should be applied.  </t>
  </si>
  <si>
    <t xml:space="preserve">NARMCO Corporate Purchasing is responsible to send out self assessments to potential suppliers, as well as self-assessments for ongoing monitoring requirements. </t>
  </si>
  <si>
    <t>NARMCO Corporate Purchasing &amp; NARMCO Corporate Quality shall review supplier assessments for completeness, and ensure all non-compliances are agreed upon and reacted to in a timely manner (i.e.. Responses to corrective actions, are required to be responded to within 30 working days from the date of review)</t>
  </si>
  <si>
    <t>Corporate Purchasing will forward the Self Assessment to Corporate Quality Department for review.  If no issues, Corporate Quality to advise Corporate Purchasing that the assessment is acceptable and indicate the approval on the cover page, Corporate Purchasing at this time if they agree will indicate their approval on the cover page.  Corporate Quality to communicate any required corrective actions to Corporate Purchasing to follow-up with the Suppliers.</t>
  </si>
  <si>
    <t>If issues are identified with the Self Assessment, Corporate Quality will notify Corporate Purchasing.  If in agreement Corporate Purchasing to request Corrective action from the supplier.  Corporate Purchasing to track to closure.  When corrective action is received from the Supplier, Corporate Purchasing to forward Corporate Quality department for review. If acceptable, Corporate quality and Corporate Purchasing to approve and file.  If not acceptable refer back to "e".</t>
  </si>
  <si>
    <t>On-site Supplier Assessments</t>
  </si>
  <si>
    <t>NARMCO Corporate Purchasing to contact Supplier to schedule on-site audit.  Supplier should be given at least one months notice.  Once scheduled NARMCO purchasing to supply the supplier with the NARMCO Self-Assessment for preparation.</t>
  </si>
  <si>
    <t>NARMCO Corporate Purchasing to contact Supplier to schedule on-site audit.  Supplier should be given at least one months notice.  Corporate Quality is notified at this time as well to allocate staff to complete the On-site audit.</t>
  </si>
  <si>
    <t>NARMCO Corporate Quality and Corporate Puchasing to carry out the audit.  An opening meeting should be held with the Supplier to go over the day(s) activities.  A closing meeting should be carried out to communicate any customer expectations that are required to be completed, as well as timing for completion.  If no issues, self assessment is filed, with Corporate Purchasing and Corporate Quality.</t>
  </si>
  <si>
    <t xml:space="preserve">Supplier to respond with corrective action to Corporate Purchasing.  When corrective action is received from the Supplier, Corporate Purchasing to forward Corporate Quality department for review. If acceptable, Corporate quality and Corporate Purchasing to approve and file. </t>
  </si>
  <si>
    <t>Legend for Questionnaire:</t>
  </si>
  <si>
    <t>Customer informed in the event defective product has been shipped</t>
  </si>
  <si>
    <t>What is the supplier Product approval process(PPAP)?</t>
  </si>
  <si>
    <t>Paper copy and/or email</t>
  </si>
  <si>
    <t>If "Yes", please attached relevant policy</t>
  </si>
  <si>
    <t>If "Yes", is there a procedure for how they are handled?</t>
  </si>
  <si>
    <t>If "Yes", please note which ones are included in column "F"</t>
  </si>
  <si>
    <t>Please list in column "F" if "Yes"</t>
  </si>
  <si>
    <t>Not certified to IATF 16949 but a QMS compliant to IATF 16949:2016</t>
  </si>
  <si>
    <t>Not certified to ISO 9001 but a QMS compliant to ISO 9001:2015</t>
  </si>
  <si>
    <t>6.0</t>
  </si>
  <si>
    <r>
      <t xml:space="preserve">Supplier Responsibilities  / </t>
    </r>
    <r>
      <rPr>
        <i/>
        <u/>
        <sz val="10"/>
        <color rgb="FF002060"/>
        <rFont val="Arial"/>
        <family val="2"/>
      </rPr>
      <t>NARMCO Responsibilties</t>
    </r>
  </si>
  <si>
    <t>Input requirements into the spreadsheet for Self-Assessments</t>
  </si>
  <si>
    <t>6.1</t>
  </si>
  <si>
    <r>
      <rPr>
        <u/>
        <sz val="10"/>
        <color rgb="FF0070C0"/>
        <rFont val="Arial"/>
        <family val="2"/>
      </rPr>
      <t>Cover Sheet:</t>
    </r>
    <r>
      <rPr>
        <sz val="10"/>
        <color rgb="FF0070C0"/>
        <rFont val="Arial"/>
        <family val="2"/>
      </rPr>
      <t xml:space="preserve">
a1) Select self assessment
a2) Enter Supplier Name/Part number (if applicable)
a3) Supplier Type - from the drop down menu select "your" supplier type.  Certain sections will be "greyed out" based on your supplier type and will not be included in the overall score.
a4) List date of assessment date here </t>
    </r>
    <r>
      <rPr>
        <sz val="10"/>
        <color rgb="FF002060"/>
        <rFont val="Arial"/>
        <family val="2"/>
      </rPr>
      <t xml:space="preserve">
</t>
    </r>
    <r>
      <rPr>
        <i/>
        <sz val="10"/>
        <color rgb="FF002060"/>
        <rFont val="Arial"/>
        <family val="2"/>
      </rPr>
      <t>a5) Follow-up will be listed by NARMCO in the event a follow-up is required</t>
    </r>
    <r>
      <rPr>
        <i/>
        <sz val="10"/>
        <color rgb="FF0070C0"/>
        <rFont val="Arial"/>
        <family val="2"/>
      </rPr>
      <t xml:space="preserve">
</t>
    </r>
    <r>
      <rPr>
        <sz val="10"/>
        <color rgb="FF0070C0"/>
        <rFont val="Arial"/>
        <family val="2"/>
      </rPr>
      <t xml:space="preserve">a6) Product Description - enter the type of product you are supplying </t>
    </r>
    <r>
      <rPr>
        <i/>
        <sz val="10"/>
        <color rgb="FF0070C0"/>
        <rFont val="Arial"/>
        <family val="2"/>
      </rPr>
      <t xml:space="preserve">
</t>
    </r>
    <r>
      <rPr>
        <sz val="10"/>
        <color rgb="FF0070C0"/>
        <rFont val="Arial"/>
        <family val="2"/>
      </rPr>
      <t xml:space="preserve">a7) Supplier contact Information - Name and person filling out form / email and or Phone #
</t>
    </r>
    <r>
      <rPr>
        <i/>
        <sz val="10"/>
        <color rgb="FF002060"/>
        <rFont val="Arial"/>
        <family val="2"/>
      </rPr>
      <t xml:space="preserve">a8) Auditor - NARMCO reviewer 
a9) Strong Points / Weeks points - NARMCO to evalaute and enter data here.  
</t>
    </r>
    <r>
      <rPr>
        <sz val="10"/>
        <color rgb="FF0070C0"/>
        <rFont val="Arial"/>
        <family val="2"/>
      </rPr>
      <t xml:space="preserve">a10) Comments: Enter any comments you feel are pertinent to the assessment
</t>
    </r>
    <r>
      <rPr>
        <i/>
        <sz val="10"/>
        <color rgb="FF002060"/>
        <rFont val="Arial"/>
        <family val="2"/>
      </rPr>
      <t xml:space="preserve">a11) Comments: NARMCO Reviewer(s):  Enter any data pertinent.  Example a supplier is weak in some areas however we have accepted this risk - based on our customers requirements.  
a12) Action plan sent - This is completed by NARMCO using a PDCA format with a date given to the supplier for response.  
a13) Approvals - NARMCO reviews and approves (Purchasing and Quality)
</t>
    </r>
    <r>
      <rPr>
        <sz val="10"/>
        <color rgb="FF0070C0"/>
        <rFont val="Arial"/>
        <family val="2"/>
      </rPr>
      <t xml:space="preserve">a13) Approvals - Supplier Approval to NARMCO's comments and Action requirements 
</t>
    </r>
    <r>
      <rPr>
        <i/>
        <sz val="10"/>
        <color rgb="FF002060"/>
        <rFont val="Arial"/>
        <family val="2"/>
      </rPr>
      <t>a14) Date Next Audit - NARMCO to enter if required otherwise N/A</t>
    </r>
  </si>
  <si>
    <t xml:space="preserve">APQP / Supplier Management / Process analysis-production / Process analysis-production / Customer Support / Social Responsibility / Security </t>
  </si>
  <si>
    <r>
      <t xml:space="preserve">Column Yes / No / NA
</t>
    </r>
    <r>
      <rPr>
        <sz val="10"/>
        <color rgb="FF0070C0"/>
        <rFont val="Arial"/>
        <family val="2"/>
      </rPr>
      <t>a1) Enter Yes  / No - in regards to whether you meet the requirement or not.  
a2) NA - Not applicable - will only be an option if NARMCO decided it was a viable option.  As a supplier if you deem its not applcable - enter NO however list in the comments section why you feel this is not applicable
a3) In the comments column enter the document you have to support the Yes answer.</t>
    </r>
    <r>
      <rPr>
        <u/>
        <sz val="10"/>
        <color rgb="FF0070C0"/>
        <rFont val="Arial"/>
        <family val="2"/>
      </rPr>
      <t xml:space="preserve">
</t>
    </r>
    <r>
      <rPr>
        <i/>
        <sz val="10"/>
        <color rgb="FF002060"/>
        <rFont val="Arial"/>
        <family val="2"/>
      </rPr>
      <t xml:space="preserve">a4)  NARMCO will review yes/no answers 
a5) NARMCO will review comments / documents listed - note: NARMCO reserves the right to request a document submission.  If an on-site audit is held NARMCO will review these documents on site for verification </t>
    </r>
    <r>
      <rPr>
        <u/>
        <sz val="10"/>
        <color rgb="FF0070C0"/>
        <rFont val="Arial"/>
        <family val="2"/>
      </rPr>
      <t xml:space="preserve">
</t>
    </r>
    <r>
      <rPr>
        <i/>
        <sz val="10"/>
        <color rgb="FF002060"/>
        <rFont val="Arial"/>
        <family val="2"/>
      </rPr>
      <t>a6) Upon review of comments in regards to NO's that the supplier feels is Not applicable - NARMCO determines whether or not NA risk is acceptable, NARMCO can change this response to a "YES" and not in the comments with the reviewers initials they have deemed accepatable, if NOT acceptable, NARMCO to note this weakness and reaquest response from the Supplier</t>
    </r>
  </si>
  <si>
    <t>Update question 5.14 part two of the question for clarity Please attach if , tantalum, tin, tungsten or gold  is "Yes".  Add section 6 to Instruction page for resposnsbilities and entry into the self assessment</t>
  </si>
  <si>
    <r>
      <t>Evidence Customer Specific Requirements Include</t>
    </r>
    <r>
      <rPr>
        <sz val="10"/>
        <color rgb="FF002060"/>
        <rFont val="Arial"/>
        <family val="2"/>
      </rPr>
      <t>d</t>
    </r>
  </si>
  <si>
    <t xml:space="preserve">If "Yes" from above, to was a CMRT completed? Please attach if , tantalum, tin, tungsten or gold  is "Yes" </t>
  </si>
  <si>
    <t>Do you have a policy on Forced labour?</t>
  </si>
  <si>
    <t>Add Nissan Requirement in regards to Forced labour under social responsibility insert as question 5.7.  Also add Nissan Requirement in regards to forced labour to supplier management, question 2.9</t>
  </si>
  <si>
    <t>Does your company review your supply chain for forced Labour?</t>
  </si>
  <si>
    <t>Documented policy.  For furthers details on this requirement refer to 
https://www.cbp.gov/trade/forced-labor/UFLPA?language_content_entity=en</t>
  </si>
  <si>
    <t>Evidence of suppliers forced labour policy, especially  related to Chinese-origin components
https://www.cbp.gov/trade/forced-labor/UFLPA?language_content_entity=en</t>
  </si>
  <si>
    <t>Water quality and consumption management</t>
  </si>
  <si>
    <t>Energy efficiency</t>
  </si>
  <si>
    <t>Renewable energy</t>
  </si>
  <si>
    <t>Decarbonisation</t>
  </si>
  <si>
    <t>Responsible chemical management</t>
  </si>
  <si>
    <t>Reuse and recycling</t>
  </si>
  <si>
    <t>Animal welfare</t>
  </si>
  <si>
    <t>Biodiversity, land use and deforestation</t>
  </si>
  <si>
    <t>Soil quality</t>
  </si>
  <si>
    <t>Noise emissions</t>
  </si>
  <si>
    <t xml:space="preserve">Land, forest and water rights and forced eviction </t>
  </si>
  <si>
    <t>Anti Money Laundering</t>
  </si>
  <si>
    <t xml:space="preserve">Is your company familiar with the Export Control and Economic Sanctions list? </t>
  </si>
  <si>
    <t>In accordance with the Export and Import Permits Act, the Trade Controls Bureau is responsible for issuing permits and certificates for various products included on the Export Control List (ECL).</t>
  </si>
  <si>
    <t>Updated 6. Security 6.2, 6.16</t>
  </si>
  <si>
    <t>Yes, Ecovadis</t>
  </si>
  <si>
    <t>Yes, M2030</t>
  </si>
  <si>
    <t>Yes, SAQ</t>
  </si>
  <si>
    <t>Yes, CDP</t>
  </si>
  <si>
    <t>Updated 5. Social Responsibility 5.5, 5.7, 5.12, Add new question 5.2 and reordered question numbers</t>
  </si>
  <si>
    <t>Does your company Currently Respond to any Sustainability Assessments?</t>
  </si>
  <si>
    <t>Rights of Minorities and Indigenous Peoples</t>
  </si>
  <si>
    <t>Organization shall define its product realization processes.  Each process and subprocess must be defined.  Processes shall be monitored for effectiveness</t>
  </si>
  <si>
    <t>Process Map, Turtles, Measurables</t>
  </si>
  <si>
    <t>Add corrections for Allowable N/A verus Yes/NO</t>
  </si>
  <si>
    <t>Yes, and the system is third party certified to ISO45001</t>
  </si>
  <si>
    <t>Yes, and the system is third party certified to ISO14001</t>
  </si>
  <si>
    <t>Does not engage with Private or Public Security Forces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</si>
</sst>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4" x14ac:knownFonts="1">
    <font>
      <sz val="10"/>
      <name val="Arial"/>
    </font>
    <font>
      <sz val="10"/>
      <name val="Arial"/>
      <family val="2"/>
    </font>
    <font>
      <i/>
      <sz val="10"/>
      <name val="Arial"/>
      <family val="2"/>
    </font>
    <font>
      <sz val="8"/>
      <name val="Arial"/>
      <family val="2"/>
    </font>
    <font>
      <sz val="12"/>
      <name val="Arial"/>
      <family val="2"/>
    </font>
    <font>
      <b/>
      <sz val="14"/>
      <name val="Arial"/>
      <family val="2"/>
    </font>
    <font>
      <sz val="10"/>
      <name val="Arial"/>
      <family val="2"/>
    </font>
    <font>
      <i/>
      <sz val="12"/>
      <name val="Arial"/>
      <family val="2"/>
    </font>
    <font>
      <b/>
      <sz val="18"/>
      <color indexed="48"/>
      <name val="Arial"/>
      <family val="2"/>
    </font>
    <font>
      <sz val="10"/>
      <name val="Arial"/>
      <family val="2"/>
    </font>
    <font>
      <i/>
      <sz val="10"/>
      <name val="Arial"/>
      <family val="2"/>
    </font>
    <font>
      <sz val="10"/>
      <name val="Arial"/>
      <family val="2"/>
    </font>
    <font>
      <b/>
      <sz val="10"/>
      <name val="Arial"/>
      <family val="2"/>
    </font>
    <font>
      <b/>
      <sz val="12"/>
      <color indexed="10"/>
      <name val="Arial"/>
      <family val="2"/>
    </font>
    <font>
      <b/>
      <i/>
      <sz val="12"/>
      <color indexed="10"/>
      <name val="Arial"/>
      <family val="2"/>
    </font>
    <font>
      <b/>
      <sz val="12"/>
      <color indexed="17"/>
      <name val="Arial"/>
      <family val="2"/>
    </font>
    <font>
      <sz val="11"/>
      <name val="Arial"/>
      <family val="2"/>
    </font>
    <font>
      <b/>
      <sz val="11"/>
      <name val="Arial"/>
      <family val="2"/>
    </font>
    <font>
      <sz val="10"/>
      <color indexed="8"/>
      <name val="굴림체"/>
      <family val="3"/>
      <charset val="129"/>
    </font>
    <font>
      <sz val="10"/>
      <color indexed="8"/>
      <name val="Arial"/>
      <family val="2"/>
    </font>
    <font>
      <u/>
      <sz val="7.5"/>
      <color indexed="12"/>
      <name val="Arial"/>
      <family val="2"/>
    </font>
    <font>
      <u/>
      <sz val="10"/>
      <color indexed="12"/>
      <name val="Arial"/>
      <family val="2"/>
    </font>
    <font>
      <b/>
      <sz val="20"/>
      <name val="Arial"/>
      <family val="2"/>
    </font>
    <font>
      <sz val="12"/>
      <name val="Arial"/>
      <family val="2"/>
    </font>
    <font>
      <sz val="14"/>
      <name val="Arial"/>
      <family val="2"/>
    </font>
    <font>
      <b/>
      <sz val="30"/>
      <name val="Arial"/>
      <family val="2"/>
    </font>
    <font>
      <b/>
      <sz val="12"/>
      <name val="Arial"/>
      <family val="2"/>
    </font>
    <font>
      <sz val="10"/>
      <color indexed="30"/>
      <name val="Arial"/>
      <family val="2"/>
    </font>
    <font>
      <sz val="7"/>
      <name val="Arial"/>
      <family val="2"/>
    </font>
    <font>
      <sz val="11"/>
      <color indexed="56"/>
      <name val="Calibri"/>
      <family val="2"/>
    </font>
    <font>
      <sz val="11"/>
      <name val="Calibri"/>
      <family val="2"/>
    </font>
    <font>
      <sz val="11"/>
      <color theme="1"/>
      <name val="Calibri"/>
      <family val="2"/>
      <scheme val="minor"/>
    </font>
    <font>
      <sz val="11"/>
      <color rgb="FF006100"/>
      <name val="Calibri"/>
      <family val="2"/>
      <scheme val="minor"/>
    </font>
    <font>
      <sz val="10"/>
      <color rgb="FF0070C0"/>
      <name val="Arial"/>
      <family val="2"/>
    </font>
    <font>
      <b/>
      <sz val="11"/>
      <name val="Calibri"/>
      <family val="2"/>
      <scheme val="minor"/>
    </font>
    <font>
      <u/>
      <sz val="11"/>
      <color theme="10"/>
      <name val="Calibri"/>
      <family val="2"/>
      <scheme val="minor"/>
    </font>
    <font>
      <sz val="8"/>
      <color rgb="FF000000"/>
      <name val="Tahoma"/>
      <family val="2"/>
    </font>
    <font>
      <b/>
      <u/>
      <sz val="8"/>
      <name val="Arial"/>
      <family val="2"/>
    </font>
    <font>
      <u/>
      <sz val="10"/>
      <name val="Arial"/>
      <family val="2"/>
    </font>
    <font>
      <u/>
      <sz val="10"/>
      <color rgb="FF0070C0"/>
      <name val="Arial"/>
      <family val="2"/>
    </font>
    <font>
      <i/>
      <sz val="10"/>
      <color rgb="FF0070C0"/>
      <name val="Arial"/>
      <family val="2"/>
    </font>
    <font>
      <i/>
      <u/>
      <sz val="10"/>
      <color rgb="FF002060"/>
      <name val="Arial"/>
      <family val="2"/>
    </font>
    <font>
      <sz val="10"/>
      <color rgb="FF002060"/>
      <name val="Arial"/>
      <family val="2"/>
    </font>
    <font>
      <i/>
      <sz val="10"/>
      <color rgb="FF002060"/>
      <name val="Arial"/>
      <family val="2"/>
    </font>
  </fonts>
  <fills count="14">
    <fill>
      <patternFill patternType="none"/>
    </fill>
    <fill>
      <patternFill patternType="gray125"/>
    </fill>
    <fill>
      <patternFill patternType="solid">
        <fgColor indexed="41"/>
        <bgColor indexed="64"/>
      </patternFill>
    </fill>
    <fill>
      <patternFill patternType="gray0625">
        <fgColor indexed="22"/>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47"/>
        <bgColor indexed="64"/>
      </patternFill>
    </fill>
    <fill>
      <patternFill patternType="solid">
        <fgColor indexed="51"/>
        <bgColor indexed="64"/>
      </patternFill>
    </fill>
    <fill>
      <patternFill patternType="solid">
        <fgColor rgb="FFC6EFCE"/>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88">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52"/>
      </left>
      <right/>
      <top style="hair">
        <color indexed="64"/>
      </top>
      <bottom style="hair">
        <color indexed="64"/>
      </bottom>
      <diagonal/>
    </border>
    <border>
      <left/>
      <right/>
      <top style="hair">
        <color indexed="64"/>
      </top>
      <bottom style="hair">
        <color indexed="64"/>
      </bottom>
      <diagonal/>
    </border>
    <border>
      <left/>
      <right style="thick">
        <color indexed="52"/>
      </right>
      <top style="hair">
        <color indexed="64"/>
      </top>
      <bottom style="hair">
        <color indexed="64"/>
      </bottom>
      <diagonal/>
    </border>
    <border>
      <left style="thick">
        <color indexed="57"/>
      </left>
      <right/>
      <top/>
      <bottom style="thick">
        <color indexed="57"/>
      </bottom>
      <diagonal/>
    </border>
    <border>
      <left/>
      <right/>
      <top/>
      <bottom style="thick">
        <color indexed="57"/>
      </bottom>
      <diagonal/>
    </border>
    <border>
      <left/>
      <right style="thick">
        <color indexed="57"/>
      </right>
      <top/>
      <bottom style="thick">
        <color indexed="57"/>
      </bottom>
      <diagonal/>
    </border>
    <border>
      <left style="thick">
        <color indexed="57"/>
      </left>
      <right/>
      <top/>
      <bottom style="hair">
        <color indexed="64"/>
      </bottom>
      <diagonal/>
    </border>
    <border>
      <left/>
      <right/>
      <top/>
      <bottom style="hair">
        <color indexed="64"/>
      </bottom>
      <diagonal/>
    </border>
    <border>
      <left/>
      <right style="thick">
        <color indexed="57"/>
      </right>
      <top/>
      <bottom style="hair">
        <color indexed="64"/>
      </bottom>
      <diagonal/>
    </border>
    <border>
      <left style="thick">
        <color indexed="57"/>
      </left>
      <right/>
      <top style="hair">
        <color indexed="64"/>
      </top>
      <bottom style="hair">
        <color indexed="64"/>
      </bottom>
      <diagonal/>
    </border>
    <border>
      <left/>
      <right style="thick">
        <color indexed="57"/>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57"/>
      </left>
      <right/>
      <top/>
      <bottom/>
      <diagonal/>
    </border>
    <border>
      <left/>
      <right style="thick">
        <color indexed="57"/>
      </right>
      <top/>
      <bottom/>
      <diagonal/>
    </border>
    <border>
      <left style="thick">
        <color indexed="52"/>
      </left>
      <right/>
      <top style="hair">
        <color indexed="64"/>
      </top>
      <bottom style="thick">
        <color indexed="52"/>
      </bottom>
      <diagonal/>
    </border>
    <border>
      <left/>
      <right/>
      <top style="hair">
        <color indexed="64"/>
      </top>
      <bottom style="thick">
        <color indexed="52"/>
      </bottom>
      <diagonal/>
    </border>
    <border>
      <left/>
      <right style="thick">
        <color indexed="52"/>
      </right>
      <top style="hair">
        <color indexed="64"/>
      </top>
      <bottom style="thick">
        <color indexed="52"/>
      </bottom>
      <diagonal/>
    </border>
    <border>
      <left style="thick">
        <color indexed="57"/>
      </left>
      <right/>
      <top style="hair">
        <color indexed="64"/>
      </top>
      <bottom style="thick">
        <color indexed="57"/>
      </bottom>
      <diagonal/>
    </border>
    <border>
      <left/>
      <right/>
      <top style="hair">
        <color indexed="64"/>
      </top>
      <bottom style="thick">
        <color indexed="57"/>
      </bottom>
      <diagonal/>
    </border>
    <border>
      <left/>
      <right style="thick">
        <color indexed="57"/>
      </right>
      <top style="hair">
        <color indexed="64"/>
      </top>
      <bottom style="thick">
        <color indexed="57"/>
      </bottom>
      <diagonal/>
    </border>
    <border>
      <left style="thick">
        <color indexed="57"/>
      </left>
      <right/>
      <top style="thick">
        <color indexed="57"/>
      </top>
      <bottom/>
      <diagonal/>
    </border>
    <border>
      <left/>
      <right/>
      <top style="thick">
        <color indexed="57"/>
      </top>
      <bottom/>
      <diagonal/>
    </border>
    <border>
      <left/>
      <right style="thick">
        <color indexed="57"/>
      </right>
      <top style="thick">
        <color indexed="57"/>
      </top>
      <bottom/>
      <diagonal/>
    </border>
    <border>
      <left style="thick">
        <color indexed="52"/>
      </left>
      <right/>
      <top style="thick">
        <color indexed="52"/>
      </top>
      <bottom/>
      <diagonal/>
    </border>
    <border>
      <left/>
      <right/>
      <top style="thick">
        <color indexed="52"/>
      </top>
      <bottom/>
      <diagonal/>
    </border>
    <border>
      <left/>
      <right style="thick">
        <color indexed="52"/>
      </right>
      <top style="thick">
        <color indexed="52"/>
      </top>
      <bottom/>
      <diagonal/>
    </border>
    <border>
      <left style="thick">
        <color indexed="52"/>
      </left>
      <right/>
      <top/>
      <bottom style="thick">
        <color indexed="52"/>
      </bottom>
      <diagonal/>
    </border>
    <border>
      <left/>
      <right/>
      <top/>
      <bottom style="thick">
        <color indexed="52"/>
      </bottom>
      <diagonal/>
    </border>
    <border>
      <left/>
      <right style="thick">
        <color indexed="52"/>
      </right>
      <top/>
      <bottom style="thick">
        <color indexed="5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7">
    <xf numFmtId="0" fontId="0" fillId="0" borderId="0"/>
    <xf numFmtId="0" fontId="32" fillId="10" borderId="0" applyNumberFormat="0" applyBorder="0" applyAlignment="0" applyProtection="0"/>
    <xf numFmtId="0" fontId="20" fillId="0" borderId="0" applyNumberFormat="0" applyFill="0" applyBorder="0" applyAlignment="0" applyProtection="0">
      <alignment vertical="top"/>
      <protection locked="0"/>
    </xf>
    <xf numFmtId="0" fontId="35" fillId="0" borderId="0" applyNumberFormat="0" applyFill="0" applyBorder="0" applyAlignment="0" applyProtection="0"/>
    <xf numFmtId="0" fontId="31" fillId="0" borderId="0"/>
    <xf numFmtId="0" fontId="6" fillId="0" borderId="0"/>
    <xf numFmtId="9" fontId="1" fillId="0" borderId="0" applyFont="0" applyFill="0" applyBorder="0" applyAlignment="0" applyProtection="0"/>
  </cellStyleXfs>
  <cellXfs count="476">
    <xf numFmtId="0" fontId="0" fillId="0" borderId="0" xfId="0"/>
    <xf numFmtId="0" fontId="2" fillId="0" borderId="0" xfId="0" applyFont="1"/>
    <xf numFmtId="0" fontId="0" fillId="0" borderId="0" xfId="0" applyAlignment="1">
      <alignment horizontal="center"/>
    </xf>
    <xf numFmtId="0" fontId="5"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4" fillId="2" borderId="0" xfId="0" applyFont="1" applyFill="1"/>
    <xf numFmtId="0" fontId="9" fillId="2" borderId="0" xfId="0" applyFont="1" applyFill="1"/>
    <xf numFmtId="0" fontId="7" fillId="2" borderId="0" xfId="0" applyFont="1" applyFill="1"/>
    <xf numFmtId="0" fontId="10" fillId="2" borderId="0" xfId="0" applyFont="1" applyFill="1"/>
    <xf numFmtId="0" fontId="11" fillId="2" borderId="0" xfId="0" applyFont="1" applyFill="1"/>
    <xf numFmtId="0" fontId="0" fillId="2" borderId="0" xfId="0" applyFill="1"/>
    <xf numFmtId="0" fontId="2" fillId="2" borderId="0" xfId="0" applyFont="1" applyFill="1"/>
    <xf numFmtId="0" fontId="12" fillId="0" borderId="0" xfId="0" applyFont="1"/>
    <xf numFmtId="0" fontId="12" fillId="0" borderId="0" xfId="0" applyFont="1" applyAlignment="1">
      <alignment horizontal="left"/>
    </xf>
    <xf numFmtId="0" fontId="12" fillId="3" borderId="1" xfId="0" applyFont="1" applyFill="1" applyBorder="1" applyAlignment="1">
      <alignment horizontal="center"/>
    </xf>
    <xf numFmtId="0" fontId="0" fillId="0" borderId="2" xfId="0" applyBorder="1"/>
    <xf numFmtId="0" fontId="0" fillId="4" borderId="3" xfId="0" applyFill="1" applyBorder="1"/>
    <xf numFmtId="0" fontId="0" fillId="0" borderId="4" xfId="0" applyBorder="1"/>
    <xf numFmtId="0" fontId="0" fillId="5" borderId="5" xfId="0" applyFill="1" applyBorder="1"/>
    <xf numFmtId="0" fontId="0" fillId="0" borderId="6" xfId="0" applyBorder="1"/>
    <xf numFmtId="0" fontId="0" fillId="0" borderId="7" xfId="0" applyBorder="1"/>
    <xf numFmtId="0" fontId="0" fillId="6" borderId="0" xfId="0" applyFill="1"/>
    <xf numFmtId="0" fontId="0" fillId="6" borderId="3" xfId="0" applyFill="1" applyBorder="1"/>
    <xf numFmtId="0" fontId="0" fillId="4" borderId="0" xfId="0" applyFill="1"/>
    <xf numFmtId="0" fontId="0" fillId="5" borderId="8" xfId="0" applyFill="1" applyBorder="1"/>
    <xf numFmtId="49" fontId="6" fillId="0" borderId="0" xfId="0" applyNumberFormat="1" applyFont="1" applyAlignment="1">
      <alignment horizontal="justify" vertical="top" wrapText="1"/>
    </xf>
    <xf numFmtId="0" fontId="6" fillId="0" borderId="0" xfId="0" applyFont="1"/>
    <xf numFmtId="1" fontId="0" fillId="0" borderId="0" xfId="0" applyNumberFormat="1" applyAlignment="1">
      <alignment horizontal="center"/>
    </xf>
    <xf numFmtId="0" fontId="12" fillId="0" borderId="10" xfId="0" applyFont="1" applyBorder="1"/>
    <xf numFmtId="0" fontId="6" fillId="0" borderId="0" xfId="0" applyFont="1" applyAlignment="1">
      <alignment horizontal="right" vertical="top"/>
    </xf>
    <xf numFmtId="49" fontId="6" fillId="0" borderId="0" xfId="0" applyNumberFormat="1" applyFont="1" applyAlignment="1">
      <alignment horizontal="right" vertical="top"/>
    </xf>
    <xf numFmtId="0" fontId="6" fillId="0" borderId="0" xfId="0" applyFont="1" applyAlignment="1">
      <alignment vertical="top"/>
    </xf>
    <xf numFmtId="0" fontId="19" fillId="0" borderId="0" xfId="0" applyFont="1" applyAlignment="1">
      <alignment vertical="top" wrapText="1"/>
    </xf>
    <xf numFmtId="0" fontId="0" fillId="0" borderId="0" xfId="0" applyAlignment="1">
      <alignment vertical="top"/>
    </xf>
    <xf numFmtId="165" fontId="17" fillId="0" borderId="0" xfId="0" applyNumberFormat="1" applyFont="1" applyAlignment="1">
      <alignment horizontal="left" vertical="top"/>
    </xf>
    <xf numFmtId="49" fontId="17" fillId="0" borderId="0" xfId="0" applyNumberFormat="1" applyFont="1" applyAlignment="1">
      <alignment vertical="top"/>
    </xf>
    <xf numFmtId="49" fontId="6" fillId="0" borderId="0" xfId="0" applyNumberFormat="1" applyFont="1" applyAlignment="1">
      <alignment vertical="top" wrapText="1"/>
    </xf>
    <xf numFmtId="49" fontId="6" fillId="0" borderId="0" xfId="0" applyNumberFormat="1" applyFont="1" applyAlignment="1">
      <alignment horizontal="justify" vertical="top"/>
    </xf>
    <xf numFmtId="49" fontId="6" fillId="0" borderId="0" xfId="0" applyNumberFormat="1" applyFont="1" applyAlignment="1">
      <alignment vertical="top"/>
    </xf>
    <xf numFmtId="0" fontId="6" fillId="0" borderId="0" xfId="0" quotePrefix="1" applyFont="1" applyAlignment="1">
      <alignment vertical="top" wrapText="1"/>
    </xf>
    <xf numFmtId="0" fontId="6" fillId="0" borderId="0" xfId="0" applyFont="1" applyAlignment="1">
      <alignment horizontal="left" vertical="top"/>
    </xf>
    <xf numFmtId="49" fontId="16" fillId="0" borderId="0" xfId="0" applyNumberFormat="1" applyFont="1" applyAlignment="1">
      <alignment vertical="top"/>
    </xf>
    <xf numFmtId="49" fontId="6" fillId="0" borderId="0" xfId="0" applyNumberFormat="1" applyFont="1" applyAlignment="1">
      <alignment horizontal="left" vertical="top"/>
    </xf>
    <xf numFmtId="49" fontId="19" fillId="0" borderId="0" xfId="0" applyNumberFormat="1" applyFont="1" applyAlignment="1">
      <alignment horizontal="left" vertical="top"/>
    </xf>
    <xf numFmtId="165" fontId="6" fillId="0" borderId="0" xfId="0" applyNumberFormat="1" applyFont="1" applyAlignment="1">
      <alignment horizontal="right" vertical="top"/>
    </xf>
    <xf numFmtId="0" fontId="6" fillId="0" borderId="0" xfId="0" applyFont="1" applyAlignment="1">
      <alignment vertical="top" wrapText="1"/>
    </xf>
    <xf numFmtId="0" fontId="6" fillId="0" borderId="0" xfId="0" applyFont="1" applyAlignment="1">
      <alignment horizontal="right" vertical="top" wrapText="1"/>
    </xf>
    <xf numFmtId="0" fontId="19" fillId="0" borderId="0" xfId="0" applyFont="1" applyAlignment="1">
      <alignment horizontal="right" vertical="top" wrapText="1"/>
    </xf>
    <xf numFmtId="0" fontId="0" fillId="0" borderId="0" xfId="0" applyAlignment="1">
      <alignment vertical="center"/>
    </xf>
    <xf numFmtId="0" fontId="1" fillId="0" borderId="0" xfId="0" applyFont="1" applyAlignment="1">
      <alignment vertical="top"/>
    </xf>
    <xf numFmtId="0" fontId="22" fillId="0" borderId="0" xfId="0" applyFont="1" applyAlignment="1">
      <alignment horizontal="center"/>
    </xf>
    <xf numFmtId="0" fontId="8" fillId="0" borderId="0" xfId="0" applyFont="1"/>
    <xf numFmtId="0" fontId="17" fillId="0" borderId="0" xfId="0" applyFont="1" applyAlignment="1">
      <alignment horizontal="left" vertical="top"/>
    </xf>
    <xf numFmtId="0" fontId="23" fillId="2" borderId="0" xfId="0" applyFont="1" applyFill="1"/>
    <xf numFmtId="0" fontId="6" fillId="0" borderId="12" xfId="0" applyFont="1" applyBorder="1" applyAlignment="1">
      <alignment horizontal="left" vertical="top" wrapText="1"/>
    </xf>
    <xf numFmtId="0" fontId="6" fillId="0" borderId="12" xfId="0" applyFont="1" applyBorder="1" applyAlignment="1">
      <alignment vertical="top" wrapText="1"/>
    </xf>
    <xf numFmtId="0" fontId="6" fillId="0" borderId="12" xfId="0" applyFont="1" applyBorder="1" applyAlignment="1">
      <alignment horizontal="left" vertical="center" wrapText="1"/>
    </xf>
    <xf numFmtId="0" fontId="6" fillId="11" borderId="12" xfId="0" applyFont="1" applyFill="1" applyBorder="1" applyAlignment="1">
      <alignment horizontal="left"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center" wrapText="1"/>
    </xf>
    <xf numFmtId="0" fontId="6" fillId="0" borderId="0" xfId="0" applyFont="1" applyAlignment="1">
      <alignment vertical="center"/>
    </xf>
    <xf numFmtId="0" fontId="6" fillId="7" borderId="16" xfId="0" applyFont="1" applyFill="1" applyBorder="1" applyAlignment="1">
      <alignment horizontal="center" vertical="center"/>
    </xf>
    <xf numFmtId="0" fontId="6" fillId="0" borderId="0" xfId="0" applyFont="1" applyAlignment="1">
      <alignment horizontal="center"/>
    </xf>
    <xf numFmtId="0" fontId="6" fillId="0" borderId="14" xfId="0" applyFont="1" applyBorder="1" applyAlignment="1">
      <alignment horizontal="left" vertical="center" wrapText="1"/>
    </xf>
    <xf numFmtId="0" fontId="6" fillId="0" borderId="12" xfId="0" applyFont="1" applyBorder="1" applyAlignment="1">
      <alignment horizontal="center" vertical="center"/>
    </xf>
    <xf numFmtId="0" fontId="6" fillId="0" borderId="12" xfId="0" applyFont="1" applyBorder="1" applyAlignment="1">
      <alignment horizontal="center"/>
    </xf>
    <xf numFmtId="0" fontId="6" fillId="0" borderId="12" xfId="0" applyFont="1" applyBorder="1"/>
    <xf numFmtId="0" fontId="0" fillId="0" borderId="12" xfId="0" applyBorder="1" applyAlignment="1">
      <alignment horizontal="center"/>
    </xf>
    <xf numFmtId="14" fontId="0" fillId="0" borderId="12" xfId="0" applyNumberFormat="1" applyBorder="1" applyAlignment="1">
      <alignment horizontal="center"/>
    </xf>
    <xf numFmtId="0" fontId="6" fillId="0" borderId="12" xfId="0" applyFont="1" applyBorder="1" applyAlignment="1">
      <alignment wrapText="1"/>
    </xf>
    <xf numFmtId="0" fontId="26" fillId="0" borderId="0" xfId="0" applyFont="1" applyAlignment="1">
      <alignment horizontal="right"/>
    </xf>
    <xf numFmtId="14" fontId="6" fillId="0" borderId="12" xfId="0" applyNumberFormat="1" applyFont="1" applyBorder="1" applyAlignment="1">
      <alignment horizontal="center"/>
    </xf>
    <xf numFmtId="0" fontId="6" fillId="0" borderId="19" xfId="0" applyFont="1" applyBorder="1" applyAlignment="1">
      <alignment vertical="top" wrapText="1"/>
    </xf>
    <xf numFmtId="0" fontId="6" fillId="0" borderId="14" xfId="0" quotePrefix="1" applyFont="1" applyBorder="1" applyAlignment="1">
      <alignment vertical="top" wrapText="1"/>
    </xf>
    <xf numFmtId="0" fontId="6" fillId="7" borderId="14" xfId="0" applyFont="1" applyFill="1" applyBorder="1" applyAlignment="1">
      <alignment horizontal="center" vertical="center"/>
    </xf>
    <xf numFmtId="0" fontId="28" fillId="7" borderId="14"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center" vertical="center"/>
    </xf>
    <xf numFmtId="0" fontId="6" fillId="0" borderId="15" xfId="0" applyFont="1" applyBorder="1" applyAlignment="1">
      <alignment horizontal="center" vertical="center"/>
    </xf>
    <xf numFmtId="1" fontId="6" fillId="0" borderId="0" xfId="0" applyNumberFormat="1" applyFont="1" applyAlignment="1">
      <alignment horizontal="center" vertical="center"/>
    </xf>
    <xf numFmtId="0" fontId="6" fillId="0" borderId="25" xfId="0" applyFont="1" applyBorder="1" applyAlignment="1">
      <alignment horizontal="left" vertical="center" wrapText="1"/>
    </xf>
    <xf numFmtId="0" fontId="6" fillId="0" borderId="27" xfId="0" applyFont="1" applyBorder="1" applyAlignment="1">
      <alignment horizontal="center" vertical="center"/>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center" vertical="center"/>
    </xf>
    <xf numFmtId="0" fontId="6" fillId="7" borderId="32" xfId="0" applyFont="1" applyFill="1" applyBorder="1" applyAlignment="1">
      <alignment horizontal="center"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2" fontId="6" fillId="7" borderId="32" xfId="0" applyNumberFormat="1" applyFont="1" applyFill="1" applyBorder="1" applyAlignment="1">
      <alignment horizontal="center" vertical="center"/>
    </xf>
    <xf numFmtId="0" fontId="6" fillId="0" borderId="12" xfId="5" applyBorder="1" applyAlignment="1">
      <alignment vertical="top" wrapText="1"/>
    </xf>
    <xf numFmtId="0" fontId="6" fillId="0" borderId="31" xfId="0" applyFont="1" applyBorder="1" applyAlignment="1">
      <alignment horizontal="left" vertical="center" wrapText="1"/>
    </xf>
    <xf numFmtId="164" fontId="6" fillId="0" borderId="0" xfId="0" applyNumberFormat="1" applyFont="1" applyAlignment="1">
      <alignment horizontal="center" vertical="center"/>
    </xf>
    <xf numFmtId="0" fontId="0" fillId="7" borderId="67" xfId="0" applyFill="1" applyBorder="1" applyAlignment="1">
      <alignment horizontal="center" vertical="center"/>
    </xf>
    <xf numFmtId="0" fontId="0" fillId="7" borderId="31" xfId="0" applyFill="1" applyBorder="1" applyAlignment="1">
      <alignment horizontal="center" vertical="center"/>
    </xf>
    <xf numFmtId="0" fontId="6" fillId="0" borderId="31" xfId="0" applyFont="1" applyBorder="1" applyAlignment="1">
      <alignment horizontal="left" vertical="top" wrapText="1"/>
    </xf>
    <xf numFmtId="0" fontId="6" fillId="0" borderId="15" xfId="0" applyFont="1" applyBorder="1" applyAlignment="1">
      <alignment vertical="top" wrapText="1"/>
    </xf>
    <xf numFmtId="0" fontId="6" fillId="0" borderId="31" xfId="0" quotePrefix="1" applyFont="1" applyBorder="1" applyAlignment="1">
      <alignment vertical="top" wrapText="1"/>
    </xf>
    <xf numFmtId="0" fontId="6" fillId="0" borderId="15" xfId="0" quotePrefix="1" applyFont="1" applyBorder="1" applyAlignment="1">
      <alignment vertical="top" wrapText="1"/>
    </xf>
    <xf numFmtId="0" fontId="6" fillId="0" borderId="33" xfId="5" applyBorder="1" applyAlignment="1">
      <alignment horizontal="left" vertical="top" wrapText="1"/>
    </xf>
    <xf numFmtId="0" fontId="6" fillId="0" borderId="33" xfId="5" applyBorder="1" applyAlignment="1">
      <alignment vertical="top" wrapText="1"/>
    </xf>
    <xf numFmtId="0" fontId="6" fillId="0" borderId="66" xfId="0" applyFont="1" applyBorder="1" applyAlignment="1">
      <alignment horizontal="left" vertical="center" wrapTex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left" vertical="top" wrapText="1"/>
    </xf>
    <xf numFmtId="0" fontId="6" fillId="0" borderId="33" xfId="0" applyFont="1" applyBorder="1" applyAlignment="1">
      <alignment vertical="top" wrapText="1"/>
    </xf>
    <xf numFmtId="0" fontId="6" fillId="0" borderId="34" xfId="0" applyFont="1" applyBorder="1" applyAlignment="1">
      <alignment horizontal="center" vertical="center"/>
    </xf>
    <xf numFmtId="0" fontId="6" fillId="11" borderId="19" xfId="0" applyFont="1" applyFill="1" applyBorder="1" applyAlignment="1">
      <alignment horizontal="left" vertical="center" wrapText="1"/>
    </xf>
    <xf numFmtId="0" fontId="6" fillId="11" borderId="15" xfId="0" applyFont="1" applyFill="1" applyBorder="1" applyAlignment="1">
      <alignment horizontal="left" vertical="center" wrapText="1"/>
    </xf>
    <xf numFmtId="0" fontId="6" fillId="0" borderId="30" xfId="0" applyFont="1" applyBorder="1" applyAlignment="1">
      <alignment horizontal="center" vertical="center"/>
    </xf>
    <xf numFmtId="0" fontId="6" fillId="7" borderId="33" xfId="0" applyFont="1" applyFill="1" applyBorder="1" applyAlignment="1">
      <alignment horizontal="center" vertical="center"/>
    </xf>
    <xf numFmtId="0" fontId="28" fillId="7" borderId="33" xfId="0" applyFont="1" applyFill="1" applyBorder="1" applyAlignment="1">
      <alignment horizontal="center" vertical="center" wrapText="1"/>
    </xf>
    <xf numFmtId="0" fontId="6" fillId="0" borderId="25" xfId="0" applyFont="1" applyBorder="1" applyAlignment="1">
      <alignment horizontal="center" vertical="center"/>
    </xf>
    <xf numFmtId="0" fontId="6" fillId="0" borderId="33" xfId="0" applyFont="1" applyBorder="1" applyAlignment="1">
      <alignment horizontal="left" vertical="top" wrapText="1"/>
    </xf>
    <xf numFmtId="0" fontId="6" fillId="0" borderId="19" xfId="5" applyBorder="1" applyAlignment="1">
      <alignment vertical="top" wrapText="1"/>
    </xf>
    <xf numFmtId="0" fontId="6" fillId="0" borderId="15" xfId="5" applyBorder="1" applyAlignment="1">
      <alignment vertical="top" wrapText="1"/>
    </xf>
    <xf numFmtId="0" fontId="0" fillId="7" borderId="32" xfId="0" applyFill="1" applyBorder="1" applyAlignment="1">
      <alignment horizontal="center" vertical="center"/>
    </xf>
    <xf numFmtId="0" fontId="0" fillId="7" borderId="33" xfId="0" applyFill="1" applyBorder="1" applyAlignment="1">
      <alignment horizontal="center" vertical="center"/>
    </xf>
    <xf numFmtId="0" fontId="1" fillId="7" borderId="34" xfId="0" applyFont="1" applyFill="1" applyBorder="1" applyAlignment="1">
      <alignment horizontal="center" vertical="center"/>
    </xf>
    <xf numFmtId="0" fontId="1" fillId="0" borderId="19" xfId="0" applyFont="1" applyBorder="1" applyAlignment="1">
      <alignment horizontal="left" vertical="center" wrapText="1"/>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 fillId="7" borderId="1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0" borderId="12" xfId="0" applyFont="1" applyBorder="1"/>
    <xf numFmtId="0" fontId="1" fillId="0" borderId="0" xfId="0" applyFont="1"/>
    <xf numFmtId="0" fontId="1" fillId="0" borderId="15" xfId="0" applyFont="1" applyBorder="1" applyAlignment="1">
      <alignment vertical="top" wrapText="1"/>
    </xf>
    <xf numFmtId="0" fontId="1" fillId="0" borderId="0" xfId="0" applyFont="1" applyAlignment="1">
      <alignment horizontal="left" vertical="top"/>
    </xf>
    <xf numFmtId="49" fontId="1" fillId="0" borderId="0" xfId="0" applyNumberFormat="1" applyFont="1" applyAlignment="1">
      <alignment vertical="top"/>
    </xf>
    <xf numFmtId="49" fontId="1" fillId="0" borderId="0" xfId="0" applyNumberFormat="1" applyFont="1" applyAlignment="1">
      <alignment horizontal="right" vertical="top"/>
    </xf>
    <xf numFmtId="0" fontId="1" fillId="0" borderId="0" xfId="0" applyFont="1" applyAlignment="1">
      <alignment horizontal="center"/>
    </xf>
    <xf numFmtId="0" fontId="1" fillId="0" borderId="0" xfId="0" applyFont="1" applyAlignment="1">
      <alignment horizontal="right" vertical="top"/>
    </xf>
    <xf numFmtId="49" fontId="1" fillId="0" borderId="0" xfId="0" applyNumberFormat="1" applyFont="1" applyAlignment="1">
      <alignment horizontal="justify" vertical="top"/>
    </xf>
    <xf numFmtId="49" fontId="1" fillId="0" borderId="0" xfId="0" applyNumberFormat="1" applyFont="1" applyAlignment="1">
      <alignment horizontal="left" vertical="top"/>
    </xf>
    <xf numFmtId="49" fontId="1" fillId="0" borderId="0" xfId="0" applyNumberFormat="1" applyFont="1" applyAlignment="1">
      <alignment horizontal="left" vertical="center"/>
    </xf>
    <xf numFmtId="0" fontId="1" fillId="0" borderId="0" xfId="0" applyFont="1" applyAlignment="1">
      <alignment horizontal="right" vertical="center"/>
    </xf>
    <xf numFmtId="49" fontId="1" fillId="0" borderId="0" xfId="0" applyNumberFormat="1" applyFont="1" applyAlignment="1">
      <alignment vertical="center"/>
    </xf>
    <xf numFmtId="49" fontId="6" fillId="0" borderId="0" xfId="0" applyNumberFormat="1"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vertical="center" wrapText="1"/>
    </xf>
    <xf numFmtId="49" fontId="1" fillId="0" borderId="0" xfId="0" applyNumberFormat="1" applyFont="1" applyAlignment="1">
      <alignment horizontal="justify" vertical="center"/>
    </xf>
    <xf numFmtId="49" fontId="38" fillId="0" borderId="0" xfId="0" applyNumberFormat="1" applyFont="1" applyAlignment="1">
      <alignment horizontal="left" vertical="center"/>
    </xf>
    <xf numFmtId="0" fontId="38" fillId="0" borderId="0" xfId="0" applyFont="1" applyAlignment="1">
      <alignment vertical="center"/>
    </xf>
    <xf numFmtId="0" fontId="1" fillId="0" borderId="0" xfId="0" applyFont="1" applyAlignment="1">
      <alignment horizontal="center" vertical="center"/>
    </xf>
    <xf numFmtId="0" fontId="38" fillId="0" borderId="0" xfId="0" applyFont="1" applyAlignment="1">
      <alignment horizontal="left" vertical="top"/>
    </xf>
    <xf numFmtId="0" fontId="6" fillId="13" borderId="32" xfId="5" applyFill="1" applyBorder="1" applyAlignment="1">
      <alignment horizontal="center" vertical="top" wrapText="1"/>
    </xf>
    <xf numFmtId="0" fontId="6" fillId="13" borderId="32" xfId="0" applyFont="1" applyFill="1" applyBorder="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0" fontId="28" fillId="13" borderId="33" xfId="0" applyFont="1" applyFill="1" applyBorder="1" applyAlignment="1">
      <alignment horizontal="center" vertical="center" wrapText="1"/>
    </xf>
    <xf numFmtId="0" fontId="1" fillId="13" borderId="32" xfId="0" applyFont="1" applyFill="1" applyBorder="1" applyAlignment="1">
      <alignment horizontal="center" vertical="center" wrapText="1"/>
    </xf>
    <xf numFmtId="0" fontId="6" fillId="13" borderId="32" xfId="0" applyFont="1" applyFill="1" applyBorder="1" applyAlignment="1">
      <alignment horizontal="center" vertical="center" wrapText="1"/>
    </xf>
    <xf numFmtId="0" fontId="6" fillId="13" borderId="32" xfId="0" applyFont="1" applyFill="1" applyBorder="1" applyAlignment="1">
      <alignment horizontal="center" vertical="top" wrapText="1"/>
    </xf>
    <xf numFmtId="2" fontId="6" fillId="13" borderId="32" xfId="0" applyNumberFormat="1" applyFont="1" applyFill="1" applyBorder="1" applyAlignment="1">
      <alignment horizontal="center" vertical="top" wrapText="1"/>
    </xf>
    <xf numFmtId="0" fontId="6" fillId="13" borderId="75" xfId="0" applyFont="1" applyFill="1" applyBorder="1" applyAlignment="1">
      <alignment horizontal="center" vertical="top" wrapText="1"/>
    </xf>
    <xf numFmtId="2" fontId="6" fillId="13" borderId="75" xfId="0" applyNumberFormat="1" applyFont="1" applyFill="1" applyBorder="1" applyAlignment="1">
      <alignment horizontal="center" vertical="top" wrapText="1"/>
    </xf>
    <xf numFmtId="0" fontId="6" fillId="13" borderId="18" xfId="0" applyFont="1" applyFill="1" applyBorder="1" applyAlignment="1">
      <alignment horizontal="center" vertical="center"/>
    </xf>
    <xf numFmtId="2" fontId="6" fillId="13" borderId="80" xfId="0" applyNumberFormat="1" applyFont="1" applyFill="1" applyBorder="1" applyAlignment="1">
      <alignment horizontal="center" vertical="center"/>
    </xf>
    <xf numFmtId="0" fontId="6" fillId="13" borderId="18" xfId="0" applyFont="1" applyFill="1" applyBorder="1" applyAlignment="1">
      <alignment vertical="center"/>
    </xf>
    <xf numFmtId="0" fontId="0" fillId="13" borderId="80" xfId="0" applyFill="1" applyBorder="1" applyAlignment="1">
      <alignment horizontal="center"/>
    </xf>
    <xf numFmtId="2" fontId="0" fillId="13" borderId="18" xfId="0" applyNumberFormat="1" applyFill="1" applyBorder="1" applyAlignment="1">
      <alignment horizontal="center"/>
    </xf>
    <xf numFmtId="0" fontId="0" fillId="13" borderId="18" xfId="0" applyFill="1" applyBorder="1" applyAlignment="1">
      <alignment vertical="center"/>
    </xf>
    <xf numFmtId="0" fontId="6" fillId="13" borderId="84" xfId="0" applyFont="1" applyFill="1" applyBorder="1" applyAlignment="1">
      <alignment horizontal="center"/>
    </xf>
    <xf numFmtId="2" fontId="6" fillId="13" borderId="77" xfId="0" applyNumberFormat="1" applyFont="1" applyFill="1" applyBorder="1" applyAlignment="1">
      <alignment horizontal="center"/>
    </xf>
    <xf numFmtId="0" fontId="6" fillId="13" borderId="77" xfId="0" applyFont="1" applyFill="1" applyBorder="1" applyAlignment="1">
      <alignment vertical="center"/>
    </xf>
    <xf numFmtId="0" fontId="0" fillId="13" borderId="18" xfId="0" applyFill="1" applyBorder="1" applyAlignment="1">
      <alignment horizontal="center"/>
    </xf>
    <xf numFmtId="0" fontId="6" fillId="0" borderId="2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20" xfId="0" applyFont="1" applyBorder="1" applyAlignment="1" applyProtection="1">
      <alignment horizontal="center" vertical="top"/>
      <protection locked="0"/>
    </xf>
    <xf numFmtId="0" fontId="6" fillId="0" borderId="24" xfId="0" applyFont="1" applyBorder="1" applyAlignment="1" applyProtection="1">
      <alignment horizontal="center" vertical="top"/>
      <protection locked="0"/>
    </xf>
    <xf numFmtId="0" fontId="6" fillId="0" borderId="26" xfId="0" applyFont="1" applyBorder="1" applyAlignment="1" applyProtection="1">
      <alignment horizontal="center" vertical="top"/>
      <protection locked="0"/>
    </xf>
    <xf numFmtId="0" fontId="6" fillId="0" borderId="33"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 fillId="0" borderId="20" xfId="0" applyFont="1" applyBorder="1" applyAlignment="1" applyProtection="1">
      <alignment horizontal="center" vertical="top"/>
      <protection locked="0"/>
    </xf>
    <xf numFmtId="0" fontId="1" fillId="0" borderId="11" xfId="0" applyFont="1" applyBorder="1" applyAlignment="1" applyProtection="1">
      <alignment horizontal="center" vertical="top"/>
      <protection locked="0"/>
    </xf>
    <xf numFmtId="0" fontId="1" fillId="0" borderId="17" xfId="0" applyFont="1" applyBorder="1" applyAlignment="1" applyProtection="1">
      <alignment horizontal="center" vertical="top"/>
      <protection locked="0"/>
    </xf>
    <xf numFmtId="0" fontId="1" fillId="0" borderId="79" xfId="0" applyFont="1" applyBorder="1" applyAlignment="1" applyProtection="1">
      <alignment horizontal="center" vertical="top"/>
      <protection locked="0"/>
    </xf>
    <xf numFmtId="0" fontId="33" fillId="0" borderId="35"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1" fillId="0" borderId="35" xfId="0" applyFont="1" applyBorder="1" applyAlignment="1" applyProtection="1">
      <alignment horizontal="center" vertical="top"/>
      <protection locked="0"/>
    </xf>
    <xf numFmtId="0" fontId="33" fillId="0" borderId="20" xfId="0" applyFont="1" applyBorder="1" applyAlignment="1" applyProtection="1">
      <alignment horizontal="center" vertical="top"/>
      <protection locked="0"/>
    </xf>
    <xf numFmtId="0" fontId="33" fillId="0" borderId="11" xfId="0" applyFont="1" applyBorder="1" applyAlignment="1" applyProtection="1">
      <alignment horizontal="center" vertical="top"/>
      <protection locked="0"/>
    </xf>
    <xf numFmtId="0" fontId="33" fillId="0" borderId="17" xfId="0" applyFont="1" applyBorder="1" applyAlignment="1" applyProtection="1">
      <alignment horizontal="center" vertical="top"/>
      <protection locked="0"/>
    </xf>
    <xf numFmtId="0" fontId="33" fillId="0" borderId="79" xfId="0" applyFont="1" applyBorder="1" applyAlignment="1" applyProtection="1">
      <alignment horizontal="center" vertical="top"/>
      <protection locked="0"/>
    </xf>
    <xf numFmtId="0" fontId="33" fillId="0" borderId="26" xfId="0" applyFont="1" applyBorder="1" applyAlignment="1" applyProtection="1">
      <alignment horizontal="center" vertical="top"/>
      <protection locked="0"/>
    </xf>
    <xf numFmtId="49" fontId="38" fillId="0" borderId="0" xfId="0" applyNumberFormat="1" applyFont="1" applyAlignment="1">
      <alignment horizontal="left" vertical="top"/>
    </xf>
    <xf numFmtId="0" fontId="1" fillId="0" borderId="0" xfId="0" applyFont="1" applyAlignment="1">
      <alignment horizontal="right" vertical="top" wrapText="1"/>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1" fillId="0" borderId="33" xfId="0" applyFont="1" applyBorder="1" applyAlignment="1">
      <alignment horizontal="left" vertical="center" wrapText="1"/>
    </xf>
    <xf numFmtId="0" fontId="1" fillId="0" borderId="12" xfId="0" applyFont="1" applyBorder="1" applyAlignment="1" applyProtection="1">
      <alignment horizontal="center" vertical="center" wrapText="1"/>
      <protection locked="0"/>
    </xf>
    <xf numFmtId="0" fontId="6" fillId="0" borderId="35" xfId="0" applyFont="1" applyBorder="1" applyAlignment="1" applyProtection="1">
      <alignment horizontal="center" vertical="top"/>
      <protection locked="0"/>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lignment vertical="top" wrapText="1"/>
    </xf>
    <xf numFmtId="0" fontId="1" fillId="0" borderId="33"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6" fillId="0" borderId="11" xfId="0" applyFont="1" applyBorder="1" applyAlignment="1" applyProtection="1">
      <alignment horizontal="center" vertical="top"/>
      <protection locked="0"/>
    </xf>
    <xf numFmtId="0" fontId="1" fillId="0" borderId="15" xfId="0" applyFont="1" applyBorder="1" applyAlignment="1" applyProtection="1">
      <alignment horizontal="center" vertical="center" wrapText="1"/>
      <protection locked="0"/>
    </xf>
    <xf numFmtId="0" fontId="6" fillId="0" borderId="17" xfId="0" applyFont="1" applyBorder="1" applyAlignment="1" applyProtection="1">
      <alignment horizontal="center" vertical="top"/>
      <protection locked="0"/>
    </xf>
    <xf numFmtId="49" fontId="33" fillId="0" borderId="0" xfId="0" applyNumberFormat="1" applyFont="1" applyAlignment="1">
      <alignment horizontal="justify" vertical="top"/>
    </xf>
    <xf numFmtId="49" fontId="33" fillId="0" borderId="0" xfId="0" applyNumberFormat="1" applyFont="1" applyAlignment="1">
      <alignment horizontal="right" vertical="top"/>
    </xf>
    <xf numFmtId="49" fontId="33" fillId="0" borderId="0" xfId="0" applyNumberFormat="1" applyFont="1" applyAlignment="1">
      <alignment vertical="top" wrapText="1"/>
    </xf>
    <xf numFmtId="0" fontId="33" fillId="0" borderId="0" xfId="0" applyFont="1" applyAlignment="1">
      <alignment horizontal="right" vertical="top" wrapText="1"/>
    </xf>
    <xf numFmtId="0" fontId="33" fillId="0" borderId="0" xfId="0" applyFont="1" applyAlignment="1">
      <alignment vertical="top" wrapText="1"/>
    </xf>
    <xf numFmtId="0" fontId="1" fillId="0" borderId="12" xfId="0" applyFont="1" applyBorder="1" applyAlignment="1">
      <alignment wrapText="1"/>
    </xf>
    <xf numFmtId="0" fontId="1" fillId="0" borderId="2" xfId="0" applyFont="1" applyBorder="1" applyAlignment="1">
      <alignment horizontal="center" vertical="center"/>
    </xf>
    <xf numFmtId="0" fontId="33" fillId="0" borderId="85" xfId="0" applyFont="1" applyBorder="1" applyAlignment="1" applyProtection="1">
      <alignment horizontal="center" vertical="top"/>
      <protection locked="0"/>
    </xf>
    <xf numFmtId="0" fontId="33" fillId="0" borderId="27" xfId="0" applyFont="1" applyBorder="1" applyAlignment="1">
      <alignment vertical="top" wrapText="1"/>
    </xf>
    <xf numFmtId="0" fontId="6" fillId="0" borderId="29" xfId="0" applyFont="1" applyBorder="1" applyAlignment="1">
      <alignment horizontal="center" vertical="center"/>
    </xf>
    <xf numFmtId="0" fontId="1" fillId="0" borderId="18" xfId="0" applyFont="1" applyBorder="1" applyAlignment="1" applyProtection="1">
      <alignment horizontal="center" vertical="top"/>
      <protection locked="0"/>
    </xf>
    <xf numFmtId="0" fontId="33" fillId="0" borderId="33" xfId="5" applyFont="1" applyBorder="1" applyAlignment="1">
      <alignment vertical="top" wrapText="1"/>
    </xf>
    <xf numFmtId="0" fontId="1" fillId="0" borderId="12" xfId="0" applyFont="1" applyBorder="1" applyAlignment="1">
      <alignment vertical="top" wrapText="1"/>
    </xf>
    <xf numFmtId="0" fontId="1" fillId="0" borderId="24" xfId="0" applyFont="1" applyBorder="1" applyAlignment="1" applyProtection="1">
      <alignment horizontal="center" vertical="top"/>
      <protection locked="0"/>
    </xf>
    <xf numFmtId="0" fontId="1" fillId="0" borderId="85" xfId="0" applyFont="1" applyBorder="1" applyAlignment="1" applyProtection="1">
      <alignment horizontal="center" vertical="top"/>
      <protection locked="0"/>
    </xf>
    <xf numFmtId="0" fontId="1" fillId="13" borderId="32" xfId="0" applyFont="1" applyFill="1" applyBorder="1" applyAlignment="1">
      <alignment horizontal="center" vertical="top" wrapText="1"/>
    </xf>
    <xf numFmtId="0" fontId="1" fillId="0" borderId="33" xfId="0" applyFont="1" applyBorder="1" applyAlignment="1">
      <alignment horizontal="center" vertical="center"/>
    </xf>
    <xf numFmtId="0" fontId="33" fillId="0" borderId="66" xfId="0" applyFont="1" applyBorder="1" applyAlignment="1">
      <alignment vertical="top" wrapText="1"/>
    </xf>
    <xf numFmtId="0" fontId="33" fillId="0" borderId="33" xfId="0" applyFont="1" applyBorder="1" applyAlignment="1">
      <alignment vertical="top" wrapText="1"/>
    </xf>
    <xf numFmtId="0" fontId="1" fillId="0" borderId="12"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0" xfId="0" applyFont="1" applyBorder="1" applyAlignment="1">
      <alignment horizontal="center" vertical="center"/>
    </xf>
    <xf numFmtId="0" fontId="33" fillId="0" borderId="31" xfId="0" applyFont="1" applyBorder="1" applyAlignment="1">
      <alignment vertical="top" wrapText="1"/>
    </xf>
    <xf numFmtId="0" fontId="33" fillId="0" borderId="12" xfId="0" applyFont="1" applyBorder="1" applyAlignment="1">
      <alignment vertical="top" wrapText="1"/>
    </xf>
    <xf numFmtId="2" fontId="1" fillId="13" borderId="32" xfId="5" applyNumberFormat="1" applyFont="1" applyFill="1" applyBorder="1" applyAlignment="1">
      <alignment horizontal="center" vertical="top" wrapText="1"/>
    </xf>
    <xf numFmtId="0" fontId="1" fillId="0" borderId="86" xfId="5" applyFont="1" applyBorder="1" applyAlignment="1">
      <alignment horizontal="left" vertical="top" wrapText="1"/>
    </xf>
    <xf numFmtId="0" fontId="1" fillId="0" borderId="33" xfId="5" applyFont="1" applyBorder="1" applyAlignment="1">
      <alignment vertical="top" wrapText="1"/>
    </xf>
    <xf numFmtId="0" fontId="1" fillId="0" borderId="31" xfId="0" applyFont="1" applyBorder="1" applyAlignment="1">
      <alignment horizontal="left" vertical="top" wrapText="1"/>
    </xf>
    <xf numFmtId="0" fontId="1" fillId="13" borderId="67" xfId="0" applyFont="1" applyFill="1" applyBorder="1" applyAlignment="1">
      <alignment horizontal="center" vertical="center" wrapText="1"/>
    </xf>
    <xf numFmtId="0" fontId="1" fillId="0" borderId="27" xfId="0" applyFont="1" applyBorder="1" applyAlignment="1">
      <alignment vertical="top" wrapText="1"/>
    </xf>
    <xf numFmtId="0" fontId="0" fillId="11" borderId="0" xfId="0" applyFill="1" applyAlignment="1">
      <alignment horizontal="left"/>
    </xf>
    <xf numFmtId="0" fontId="0" fillId="11" borderId="0" xfId="0" applyFill="1" applyProtection="1">
      <protection locked="0"/>
    </xf>
    <xf numFmtId="0" fontId="2" fillId="11" borderId="0" xfId="0" applyFont="1" applyFill="1" applyAlignment="1">
      <alignment horizontal="left"/>
    </xf>
    <xf numFmtId="0" fontId="2" fillId="11" borderId="0" xfId="0" applyFont="1" applyFill="1" applyProtection="1">
      <protection locked="0"/>
    </xf>
    <xf numFmtId="0" fontId="6" fillId="0" borderId="23" xfId="0" applyFont="1" applyBorder="1" applyAlignment="1">
      <alignment horizontal="left" vertical="top" wrapText="1"/>
    </xf>
    <xf numFmtId="0" fontId="1" fillId="13" borderId="68" xfId="0" applyFont="1" applyFill="1" applyBorder="1" applyAlignment="1">
      <alignment horizontal="center" vertical="center" wrapText="1"/>
    </xf>
    <xf numFmtId="2" fontId="6" fillId="13" borderId="68" xfId="0" applyNumberFormat="1" applyFont="1" applyFill="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6" fillId="0" borderId="27" xfId="0" applyFont="1" applyBorder="1" applyAlignment="1">
      <alignment horizontal="left" vertical="center" wrapText="1"/>
    </xf>
    <xf numFmtId="0" fontId="1" fillId="0" borderId="66" xfId="0" applyFont="1" applyBorder="1" applyAlignment="1" applyProtection="1">
      <alignment horizontal="center" vertical="center" wrapText="1"/>
      <protection locked="0"/>
    </xf>
    <xf numFmtId="0" fontId="6" fillId="0" borderId="66" xfId="0" applyFont="1" applyBorder="1" applyAlignment="1">
      <alignment horizontal="center" vertical="center"/>
    </xf>
    <xf numFmtId="0" fontId="6" fillId="0" borderId="14" xfId="0" applyFont="1" applyBorder="1" applyAlignment="1">
      <alignment horizontal="center" vertical="center"/>
    </xf>
    <xf numFmtId="0" fontId="0" fillId="13" borderId="84" xfId="0" applyFill="1" applyBorder="1" applyAlignment="1">
      <alignment horizontal="center"/>
    </xf>
    <xf numFmtId="0" fontId="6" fillId="0" borderId="66" xfId="0" applyFont="1" applyBorder="1" applyAlignment="1">
      <alignment vertical="top" wrapText="1"/>
    </xf>
    <xf numFmtId="0" fontId="33" fillId="0" borderId="24" xfId="0" applyFont="1" applyBorder="1" applyAlignment="1" applyProtection="1">
      <alignment horizontal="center" vertical="top"/>
      <protection locked="0"/>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vertical="top" wrapText="1"/>
    </xf>
    <xf numFmtId="0" fontId="33" fillId="0" borderId="13" xfId="0" applyFont="1" applyBorder="1" applyAlignment="1" applyProtection="1">
      <alignment horizontal="center" vertical="top"/>
      <protection locked="0"/>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6" fillId="0" borderId="23" xfId="0" applyFont="1" applyBorder="1" applyAlignment="1">
      <alignment vertical="top" wrapText="1"/>
    </xf>
    <xf numFmtId="0" fontId="1" fillId="0" borderId="26" xfId="0" applyFont="1" applyBorder="1" applyAlignment="1" applyProtection="1">
      <alignment horizontal="center" vertical="top"/>
      <protection locked="0"/>
    </xf>
    <xf numFmtId="0" fontId="1" fillId="0" borderId="23" xfId="0" applyFont="1" applyBorder="1" applyAlignment="1">
      <alignment vertical="top" wrapText="1"/>
    </xf>
    <xf numFmtId="0" fontId="1" fillId="0" borderId="27" xfId="0" applyFont="1" applyBorder="1" applyAlignment="1" applyProtection="1">
      <alignment horizontal="center" vertical="center" wrapText="1"/>
      <protection locked="0"/>
    </xf>
    <xf numFmtId="0" fontId="6" fillId="0" borderId="85" xfId="0" applyFont="1" applyBorder="1" applyAlignment="1" applyProtection="1">
      <alignment horizontal="center" vertical="top"/>
      <protection locked="0"/>
    </xf>
    <xf numFmtId="2" fontId="6" fillId="7" borderId="12" xfId="0" applyNumberFormat="1" applyFont="1" applyFill="1" applyBorder="1" applyAlignment="1">
      <alignment horizontal="center" vertical="center"/>
    </xf>
    <xf numFmtId="0" fontId="6" fillId="0" borderId="12" xfId="0" applyFont="1" applyBorder="1" applyAlignment="1" applyProtection="1">
      <alignment horizontal="center" vertical="top"/>
      <protection locked="0"/>
    </xf>
    <xf numFmtId="14" fontId="0" fillId="0" borderId="12" xfId="0" applyNumberFormat="1" applyBorder="1" applyAlignment="1">
      <alignment horizontal="center" vertical="center"/>
    </xf>
    <xf numFmtId="0" fontId="0" fillId="0" borderId="12" xfId="0" applyBorder="1" applyAlignment="1">
      <alignment horizontal="center" vertical="center"/>
    </xf>
    <xf numFmtId="0" fontId="1" fillId="0" borderId="6" xfId="0" applyFont="1" applyBorder="1" applyAlignment="1">
      <alignment horizontal="right" vertical="center"/>
    </xf>
    <xf numFmtId="0" fontId="2" fillId="0" borderId="36" xfId="0" applyFont="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2" fillId="0" borderId="49"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12" borderId="12" xfId="0" applyFill="1" applyBorder="1" applyAlignment="1" applyProtection="1">
      <alignment horizontal="center"/>
      <protection locked="0"/>
    </xf>
    <xf numFmtId="0" fontId="0" fillId="12" borderId="10" xfId="0" applyFill="1" applyBorder="1" applyAlignment="1">
      <alignment horizontal="left" vertical="center"/>
    </xf>
    <xf numFmtId="0" fontId="0" fillId="12" borderId="7" xfId="0" applyFill="1" applyBorder="1" applyAlignment="1">
      <alignment horizontal="left" vertical="center"/>
    </xf>
    <xf numFmtId="0" fontId="0" fillId="12" borderId="4" xfId="0" applyFill="1" applyBorder="1" applyAlignment="1">
      <alignment horizontal="left" vertical="center"/>
    </xf>
    <xf numFmtId="0" fontId="0" fillId="12" borderId="5" xfId="0" applyFill="1" applyBorder="1" applyAlignment="1">
      <alignment horizontal="left" vertical="center"/>
    </xf>
    <xf numFmtId="0" fontId="12" fillId="11" borderId="0" xfId="0" applyFont="1" applyFill="1" applyAlignment="1">
      <alignment horizontal="center"/>
    </xf>
    <xf numFmtId="0" fontId="6" fillId="2" borderId="9" xfId="0" applyFont="1" applyFill="1" applyBorder="1" applyAlignment="1">
      <alignment horizontal="right"/>
    </xf>
    <xf numFmtId="0" fontId="0" fillId="2" borderId="48" xfId="0" applyFill="1" applyBorder="1" applyAlignment="1">
      <alignment horizontal="right"/>
    </xf>
    <xf numFmtId="0" fontId="0" fillId="2" borderId="12" xfId="0" applyFill="1" applyBorder="1" applyAlignment="1" applyProtection="1">
      <alignment horizontal="center"/>
      <protection locked="0"/>
    </xf>
    <xf numFmtId="0" fontId="1" fillId="2" borderId="9" xfId="0" applyFont="1" applyFill="1" applyBorder="1" applyAlignment="1">
      <alignment horizontal="right" vertical="center"/>
    </xf>
    <xf numFmtId="0" fontId="1" fillId="2" borderId="48" xfId="0" applyFont="1" applyFill="1" applyBorder="1" applyAlignment="1">
      <alignment horizontal="right" vertical="center"/>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12" xfId="0" applyFill="1" applyBorder="1" applyAlignment="1" applyProtection="1">
      <alignment horizontal="center"/>
      <protection locked="0"/>
    </xf>
    <xf numFmtId="0" fontId="1" fillId="2" borderId="9" xfId="0" applyFont="1" applyFill="1" applyBorder="1" applyAlignment="1">
      <alignment horizontal="right"/>
    </xf>
    <xf numFmtId="0" fontId="0" fillId="2" borderId="9" xfId="0" applyFill="1" applyBorder="1" applyAlignment="1">
      <alignment horizontal="right"/>
    </xf>
    <xf numFmtId="0" fontId="6" fillId="2" borderId="48" xfId="0" applyFont="1" applyFill="1" applyBorder="1" applyAlignment="1">
      <alignment horizontal="right"/>
    </xf>
    <xf numFmtId="0" fontId="1" fillId="2" borderId="9" xfId="0" applyFont="1" applyFill="1" applyBorder="1" applyAlignment="1" applyProtection="1">
      <alignment horizontal="center"/>
      <protection locked="0"/>
    </xf>
    <xf numFmtId="0" fontId="0" fillId="2" borderId="47"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21" fillId="0" borderId="0" xfId="2" applyFont="1" applyAlignment="1" applyProtection="1">
      <alignment horizontal="right"/>
    </xf>
    <xf numFmtId="0" fontId="37" fillId="0" borderId="0" xfId="0" applyFont="1" applyAlignment="1">
      <alignment horizontal="left"/>
    </xf>
    <xf numFmtId="0" fontId="3" fillId="0" borderId="0" xfId="0" applyFont="1" applyAlignment="1">
      <alignment horizontal="left"/>
    </xf>
    <xf numFmtId="15" fontId="1" fillId="0" borderId="6" xfId="0" applyNumberFormat="1" applyFont="1" applyBorder="1" applyAlignment="1">
      <alignment horizontal="center" vertical="center"/>
    </xf>
    <xf numFmtId="0" fontId="1" fillId="0" borderId="6" xfId="0" applyFont="1" applyBorder="1" applyAlignment="1">
      <alignment horizontal="center" vertical="center"/>
    </xf>
    <xf numFmtId="9" fontId="25" fillId="0" borderId="10" xfId="0" applyNumberFormat="1" applyFont="1" applyBorder="1" applyAlignment="1">
      <alignment horizontal="center" vertical="center"/>
    </xf>
    <xf numFmtId="9" fontId="25" fillId="0" borderId="7" xfId="0" applyNumberFormat="1" applyFont="1" applyBorder="1" applyAlignment="1">
      <alignment horizontal="center" vertical="center"/>
    </xf>
    <xf numFmtId="9" fontId="25" fillId="0" borderId="2" xfId="0" applyNumberFormat="1" applyFont="1" applyBorder="1" applyAlignment="1">
      <alignment horizontal="center" vertical="center"/>
    </xf>
    <xf numFmtId="9" fontId="25" fillId="0" borderId="3" xfId="0" applyNumberFormat="1" applyFont="1" applyBorder="1" applyAlignment="1">
      <alignment horizontal="center" vertical="center"/>
    </xf>
    <xf numFmtId="9" fontId="25" fillId="0" borderId="4" xfId="0" applyNumberFormat="1" applyFont="1" applyBorder="1" applyAlignment="1">
      <alignment horizontal="center" vertical="center"/>
    </xf>
    <xf numFmtId="9" fontId="25" fillId="0" borderId="5" xfId="0" applyNumberFormat="1" applyFont="1" applyBorder="1" applyAlignment="1">
      <alignment horizontal="center" vertical="center"/>
    </xf>
    <xf numFmtId="15" fontId="1" fillId="2" borderId="47" xfId="0" applyNumberFormat="1" applyFont="1" applyFill="1" applyBorder="1" applyAlignment="1" applyProtection="1">
      <alignment horizontal="center" vertical="center"/>
      <protection locked="0"/>
    </xf>
    <xf numFmtId="0" fontId="1" fillId="2" borderId="47"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9" fontId="34" fillId="11" borderId="14" xfId="1" applyNumberFormat="1" applyFont="1" applyFill="1" applyBorder="1" applyAlignment="1">
      <alignment horizontal="center" vertical="center"/>
    </xf>
    <xf numFmtId="9" fontId="34" fillId="11" borderId="66" xfId="1" applyNumberFormat="1" applyFont="1" applyFill="1" applyBorder="1" applyAlignment="1">
      <alignment horizontal="center" vertical="center"/>
    </xf>
    <xf numFmtId="9" fontId="34" fillId="11" borderId="14" xfId="6" applyFont="1" applyFill="1" applyBorder="1" applyAlignment="1">
      <alignment horizontal="center" vertical="center"/>
    </xf>
    <xf numFmtId="9" fontId="34" fillId="11" borderId="66" xfId="6" applyFont="1" applyFill="1" applyBorder="1" applyAlignment="1">
      <alignment horizontal="center" vertical="center"/>
    </xf>
    <xf numFmtId="0" fontId="13" fillId="8" borderId="60" xfId="0" applyFont="1" applyFill="1" applyBorder="1" applyAlignment="1">
      <alignment horizontal="center"/>
    </xf>
    <xf numFmtId="0" fontId="13" fillId="8" borderId="61" xfId="0" applyFont="1" applyFill="1" applyBorder="1" applyAlignment="1">
      <alignment horizontal="center"/>
    </xf>
    <xf numFmtId="0" fontId="13" fillId="8" borderId="62" xfId="0" applyFont="1" applyFill="1" applyBorder="1" applyAlignment="1">
      <alignment horizontal="center"/>
    </xf>
    <xf numFmtId="0" fontId="14" fillId="8" borderId="63" xfId="0" applyFont="1" applyFill="1" applyBorder="1" applyAlignment="1">
      <alignment horizontal="center"/>
    </xf>
    <xf numFmtId="0" fontId="14" fillId="8" borderId="64" xfId="0" applyFont="1" applyFill="1" applyBorder="1" applyAlignment="1">
      <alignment horizontal="center"/>
    </xf>
    <xf numFmtId="0" fontId="14" fillId="8" borderId="65" xfId="0" applyFont="1" applyFill="1" applyBorder="1" applyAlignment="1">
      <alignment horizontal="center"/>
    </xf>
    <xf numFmtId="0" fontId="12" fillId="12" borderId="10"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0" xfId="0" applyFont="1" applyFill="1" applyAlignment="1">
      <alignment horizontal="center" vertical="center" wrapText="1"/>
    </xf>
    <xf numFmtId="0" fontId="12" fillId="1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0" fillId="12" borderId="66" xfId="0" applyFill="1" applyBorder="1" applyAlignment="1">
      <alignment horizontal="left"/>
    </xf>
    <xf numFmtId="0" fontId="2" fillId="0" borderId="42" xfId="0"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1" fillId="0" borderId="10"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0" fillId="12" borderId="14" xfId="0" applyFill="1" applyBorder="1" applyAlignment="1">
      <alignment horizontal="left"/>
    </xf>
    <xf numFmtId="0" fontId="6" fillId="0" borderId="31" xfId="0" applyFont="1" applyBorder="1" applyAlignment="1">
      <alignment horizontal="left" vertical="center" wrapText="1"/>
    </xf>
    <xf numFmtId="0" fontId="6" fillId="0" borderId="27" xfId="0" applyFont="1" applyBorder="1" applyAlignment="1">
      <alignment horizontal="left" vertical="center" wrapText="1"/>
    </xf>
    <xf numFmtId="0" fontId="6" fillId="0" borderId="23" xfId="0" applyFont="1" applyBorder="1" applyAlignment="1">
      <alignment horizontal="left"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6" fillId="7" borderId="69" xfId="0" applyFont="1" applyFill="1" applyBorder="1" applyAlignment="1">
      <alignment horizontal="center" vertical="center"/>
    </xf>
    <xf numFmtId="0" fontId="24" fillId="0" borderId="70" xfId="0" applyFont="1" applyBorder="1" applyAlignment="1">
      <alignment horizontal="center"/>
    </xf>
    <xf numFmtId="0" fontId="24" fillId="0" borderId="28" xfId="0" applyFont="1" applyBorder="1" applyAlignment="1">
      <alignment horizontal="center"/>
    </xf>
    <xf numFmtId="0" fontId="24" fillId="0" borderId="71" xfId="0" applyFont="1" applyBorder="1" applyAlignment="1">
      <alignment horizontal="center"/>
    </xf>
    <xf numFmtId="0" fontId="6" fillId="13" borderId="72" xfId="0" applyFont="1" applyFill="1" applyBorder="1" applyAlignment="1">
      <alignment horizontal="center" vertical="center"/>
    </xf>
    <xf numFmtId="0" fontId="6" fillId="13" borderId="29" xfId="0" applyFont="1" applyFill="1" applyBorder="1" applyAlignment="1">
      <alignment horizontal="center" vertical="center"/>
    </xf>
    <xf numFmtId="0" fontId="6" fillId="13" borderId="18" xfId="0" applyFont="1" applyFill="1" applyBorder="1" applyAlignment="1">
      <alignment horizontal="center" vertical="center"/>
    </xf>
    <xf numFmtId="2" fontId="6" fillId="7" borderId="67" xfId="0" applyNumberFormat="1" applyFont="1" applyFill="1" applyBorder="1" applyAlignment="1">
      <alignment horizontal="center" vertical="center"/>
    </xf>
    <xf numFmtId="2" fontId="6" fillId="7" borderId="69" xfId="0" applyNumberFormat="1" applyFont="1" applyFill="1" applyBorder="1" applyAlignment="1">
      <alignment horizontal="center" vertical="center"/>
    </xf>
    <xf numFmtId="0" fontId="1" fillId="13" borderId="67" xfId="0" applyFont="1" applyFill="1" applyBorder="1" applyAlignment="1">
      <alignment horizontal="center" vertical="top" wrapText="1"/>
    </xf>
    <xf numFmtId="0" fontId="1" fillId="13" borderId="69" xfId="0" applyFont="1" applyFill="1" applyBorder="1" applyAlignment="1">
      <alignment horizontal="center" vertical="top" wrapText="1"/>
    </xf>
    <xf numFmtId="0" fontId="1" fillId="13" borderId="68" xfId="0" applyFont="1" applyFill="1" applyBorder="1" applyAlignment="1">
      <alignment horizontal="center" vertical="top" wrapText="1"/>
    </xf>
    <xf numFmtId="0" fontId="6" fillId="0" borderId="31" xfId="0" applyFont="1" applyBorder="1" applyAlignment="1">
      <alignment horizontal="left" vertical="top" wrapText="1"/>
    </xf>
    <xf numFmtId="0" fontId="6" fillId="0" borderId="27" xfId="0" applyFont="1" applyBorder="1" applyAlignment="1">
      <alignment horizontal="left" vertical="top" wrapText="1"/>
    </xf>
    <xf numFmtId="0" fontId="6" fillId="0" borderId="23" xfId="0" applyFont="1" applyBorder="1" applyAlignment="1">
      <alignment horizontal="left" vertical="top" wrapText="1"/>
    </xf>
    <xf numFmtId="0" fontId="5" fillId="0" borderId="75"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0" fillId="13" borderId="72" xfId="0" applyFill="1" applyBorder="1" applyAlignment="1">
      <alignment horizontal="center" vertical="center"/>
    </xf>
    <xf numFmtId="0" fontId="0" fillId="13" borderId="29" xfId="0" applyFill="1" applyBorder="1" applyAlignment="1">
      <alignment horizontal="center" vertical="center"/>
    </xf>
    <xf numFmtId="0" fontId="6" fillId="13" borderId="67" xfId="0" applyFont="1" applyFill="1" applyBorder="1" applyAlignment="1">
      <alignment horizontal="center" vertical="top" wrapText="1"/>
    </xf>
    <xf numFmtId="0" fontId="6" fillId="13" borderId="68" xfId="0" applyFont="1" applyFill="1" applyBorder="1" applyAlignment="1">
      <alignment horizontal="center" vertical="top" wrapText="1"/>
    </xf>
    <xf numFmtId="0" fontId="6" fillId="0" borderId="31" xfId="5" applyBorder="1" applyAlignment="1">
      <alignment horizontal="left" vertical="top" wrapText="1"/>
    </xf>
    <xf numFmtId="0" fontId="6" fillId="0" borderId="27" xfId="5" applyBorder="1" applyAlignment="1">
      <alignment horizontal="left" vertical="top" wrapText="1"/>
    </xf>
    <xf numFmtId="0" fontId="6" fillId="0" borderId="23" xfId="5" applyBorder="1" applyAlignment="1">
      <alignment horizontal="left" vertical="top" wrapText="1"/>
    </xf>
    <xf numFmtId="0" fontId="6" fillId="13" borderId="67" xfId="5" applyFill="1" applyBorder="1" applyAlignment="1">
      <alignment horizontal="center" vertical="top" wrapText="1"/>
    </xf>
    <xf numFmtId="0" fontId="6" fillId="13" borderId="69" xfId="5" applyFill="1" applyBorder="1" applyAlignment="1">
      <alignment horizontal="center" vertical="top" wrapText="1"/>
    </xf>
    <xf numFmtId="0" fontId="6" fillId="13" borderId="68" xfId="5" applyFill="1" applyBorder="1" applyAlignment="1">
      <alignment horizontal="center" vertical="top" wrapText="1"/>
    </xf>
    <xf numFmtId="2" fontId="6" fillId="13" borderId="67" xfId="0" applyNumberFormat="1" applyFont="1" applyFill="1" applyBorder="1" applyAlignment="1">
      <alignment horizontal="center" vertical="center"/>
    </xf>
    <xf numFmtId="2" fontId="6" fillId="13" borderId="68" xfId="0" applyNumberFormat="1" applyFont="1" applyFill="1" applyBorder="1" applyAlignment="1">
      <alignment horizontal="center" vertical="center"/>
    </xf>
    <xf numFmtId="2" fontId="6" fillId="13" borderId="69" xfId="0" applyNumberFormat="1" applyFont="1" applyFill="1" applyBorder="1" applyAlignment="1">
      <alignment horizontal="center" vertical="center"/>
    </xf>
    <xf numFmtId="0" fontId="6" fillId="13" borderId="75" xfId="0" applyFont="1" applyFill="1" applyBorder="1" applyAlignment="1">
      <alignment horizontal="center" vertical="center"/>
    </xf>
    <xf numFmtId="0" fontId="6" fillId="13" borderId="76" xfId="0" applyFont="1" applyFill="1" applyBorder="1" applyAlignment="1">
      <alignment horizontal="center" vertical="center"/>
    </xf>
    <xf numFmtId="0" fontId="1" fillId="13" borderId="67" xfId="0" applyFont="1" applyFill="1" applyBorder="1" applyAlignment="1">
      <alignment horizontal="center" vertical="center"/>
    </xf>
    <xf numFmtId="0" fontId="1" fillId="13" borderId="68" xfId="0" applyFont="1" applyFill="1" applyBorder="1" applyAlignment="1">
      <alignment horizontal="center" vertical="center"/>
    </xf>
    <xf numFmtId="0" fontId="1" fillId="0" borderId="31" xfId="0" applyFont="1" applyBorder="1" applyAlignment="1">
      <alignment horizontal="left" vertical="top" wrapText="1"/>
    </xf>
    <xf numFmtId="0" fontId="1" fillId="0" borderId="23" xfId="0" applyFont="1" applyBorder="1" applyAlignment="1">
      <alignment horizontal="left" vertical="top" wrapText="1"/>
    </xf>
    <xf numFmtId="0" fontId="6" fillId="13" borderId="67" xfId="0" applyFont="1" applyFill="1" applyBorder="1" applyAlignment="1">
      <alignment horizontal="center" vertical="center"/>
    </xf>
    <xf numFmtId="0" fontId="6" fillId="13" borderId="69" xfId="0" applyFont="1" applyFill="1" applyBorder="1" applyAlignment="1">
      <alignment horizontal="center" vertical="center"/>
    </xf>
    <xf numFmtId="0" fontId="6" fillId="13" borderId="68" xfId="0" applyFont="1" applyFill="1" applyBorder="1" applyAlignment="1">
      <alignment horizontal="center" vertical="center"/>
    </xf>
    <xf numFmtId="0" fontId="1" fillId="11" borderId="31" xfId="0" applyFont="1" applyFill="1" applyBorder="1" applyAlignment="1">
      <alignment horizontal="left" vertical="top" wrapText="1"/>
    </xf>
    <xf numFmtId="0" fontId="1" fillId="11" borderId="27" xfId="0" applyFont="1" applyFill="1" applyBorder="1" applyAlignment="1">
      <alignment horizontal="left" vertical="top" wrapText="1"/>
    </xf>
    <xf numFmtId="0" fontId="1" fillId="11" borderId="23" xfId="0" applyFont="1" applyFill="1" applyBorder="1" applyAlignment="1">
      <alignment horizontal="left" vertical="top" wrapText="1"/>
    </xf>
    <xf numFmtId="0" fontId="1" fillId="0" borderId="27" xfId="0" applyFont="1" applyBorder="1" applyAlignment="1">
      <alignment horizontal="left" vertical="top" wrapText="1"/>
    </xf>
    <xf numFmtId="0" fontId="5" fillId="0" borderId="10" xfId="0" applyFont="1" applyBorder="1" applyAlignment="1">
      <alignment horizontal="center"/>
    </xf>
    <xf numFmtId="0" fontId="5" fillId="0" borderId="6" xfId="0" applyFont="1" applyBorder="1" applyAlignment="1">
      <alignment horizontal="center"/>
    </xf>
    <xf numFmtId="0" fontId="5" fillId="0" borderId="78" xfId="0" applyFont="1" applyBorder="1" applyAlignment="1">
      <alignment horizontal="center"/>
    </xf>
    <xf numFmtId="0" fontId="5" fillId="0" borderId="81" xfId="0" applyFont="1" applyBorder="1" applyAlignment="1">
      <alignment horizontal="center"/>
    </xf>
    <xf numFmtId="0" fontId="5" fillId="0" borderId="82" xfId="0" applyFont="1" applyBorder="1" applyAlignment="1">
      <alignment horizontal="center"/>
    </xf>
    <xf numFmtId="0" fontId="5" fillId="0" borderId="83" xfId="0" applyFont="1" applyBorder="1" applyAlignment="1">
      <alignment horizontal="center"/>
    </xf>
    <xf numFmtId="0" fontId="0" fillId="13" borderId="67" xfId="0" applyFill="1" applyBorder="1" applyAlignment="1">
      <alignment horizontal="center" vertical="center"/>
    </xf>
    <xf numFmtId="0" fontId="0" fillId="13" borderId="69" xfId="0" applyFill="1" applyBorder="1" applyAlignment="1">
      <alignment horizontal="center" vertical="center"/>
    </xf>
    <xf numFmtId="0" fontId="0" fillId="13" borderId="68" xfId="0" applyFill="1" applyBorder="1" applyAlignment="1">
      <alignment horizontal="center" vertical="center"/>
    </xf>
    <xf numFmtId="165" fontId="6" fillId="13" borderId="87" xfId="0" applyNumberFormat="1" applyFont="1" applyFill="1" applyBorder="1" applyAlignment="1">
      <alignment horizontal="center" vertical="center"/>
    </xf>
    <xf numFmtId="165" fontId="6" fillId="13" borderId="73" xfId="0" applyNumberFormat="1" applyFont="1" applyFill="1" applyBorder="1" applyAlignment="1">
      <alignment horizontal="center" vertical="center"/>
    </xf>
    <xf numFmtId="165" fontId="6" fillId="13" borderId="74" xfId="0" applyNumberFormat="1" applyFont="1" applyFill="1" applyBorder="1" applyAlignment="1">
      <alignment horizontal="center" vertical="center"/>
    </xf>
    <xf numFmtId="0" fontId="6" fillId="0" borderId="66"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33" fillId="13" borderId="67" xfId="0" applyFont="1" applyFill="1" applyBorder="1" applyAlignment="1">
      <alignment horizontal="center" vertical="center" wrapText="1"/>
    </xf>
    <xf numFmtId="0" fontId="33" fillId="13" borderId="69" xfId="0" applyFont="1" applyFill="1" applyBorder="1" applyAlignment="1">
      <alignment horizontal="center" vertical="center" wrapText="1"/>
    </xf>
    <xf numFmtId="0" fontId="33" fillId="0" borderId="31" xfId="0" applyFont="1" applyBorder="1" applyAlignment="1">
      <alignment horizontal="left" vertical="top" wrapText="1"/>
    </xf>
    <xf numFmtId="0" fontId="33" fillId="0" borderId="27" xfId="0" applyFont="1" applyBorder="1" applyAlignment="1">
      <alignment horizontal="left" vertical="top" wrapText="1"/>
    </xf>
    <xf numFmtId="0" fontId="6" fillId="13" borderId="67" xfId="0" applyFont="1" applyFill="1" applyBorder="1" applyAlignment="1">
      <alignment horizontal="center" vertical="center" wrapText="1"/>
    </xf>
    <xf numFmtId="0" fontId="6" fillId="13" borderId="68" xfId="0" applyFont="1" applyFill="1" applyBorder="1" applyAlignment="1">
      <alignment horizontal="center" vertical="center" wrapText="1"/>
    </xf>
    <xf numFmtId="0" fontId="6" fillId="13" borderId="69" xfId="0" applyFont="1" applyFill="1" applyBorder="1" applyAlignment="1">
      <alignment horizontal="center" vertical="center" wrapText="1"/>
    </xf>
    <xf numFmtId="0" fontId="1" fillId="13" borderId="67" xfId="0" applyFont="1" applyFill="1" applyBorder="1" applyAlignment="1">
      <alignment horizontal="center" vertical="center" wrapText="1"/>
    </xf>
    <xf numFmtId="0" fontId="1" fillId="13" borderId="68" xfId="0" applyFont="1" applyFill="1" applyBorder="1" applyAlignment="1">
      <alignment horizontal="center" vertical="center" wrapText="1"/>
    </xf>
    <xf numFmtId="2" fontId="6" fillId="13" borderId="67" xfId="0" applyNumberFormat="1" applyFont="1" applyFill="1" applyBorder="1" applyAlignment="1">
      <alignment horizontal="center" vertical="center" wrapText="1"/>
    </xf>
    <xf numFmtId="2" fontId="6" fillId="13" borderId="69" xfId="0" applyNumberFormat="1" applyFont="1" applyFill="1" applyBorder="1" applyAlignment="1">
      <alignment horizontal="center" vertical="center" wrapText="1"/>
    </xf>
    <xf numFmtId="2" fontId="6" fillId="13" borderId="68" xfId="0" applyNumberFormat="1" applyFont="1" applyFill="1" applyBorder="1" applyAlignment="1">
      <alignment horizontal="center" vertical="center" wrapText="1"/>
    </xf>
    <xf numFmtId="0" fontId="0" fillId="13" borderId="67" xfId="0" applyFill="1" applyBorder="1" applyAlignment="1">
      <alignment horizontal="center" vertical="center" wrapText="1"/>
    </xf>
    <xf numFmtId="0" fontId="0" fillId="13" borderId="69" xfId="0" applyFill="1" applyBorder="1" applyAlignment="1">
      <alignment horizontal="center" vertical="center" wrapText="1"/>
    </xf>
    <xf numFmtId="0" fontId="0" fillId="13" borderId="68" xfId="0" applyFill="1" applyBorder="1" applyAlignment="1">
      <alignment horizontal="center" vertical="center" wrapText="1"/>
    </xf>
    <xf numFmtId="0" fontId="19" fillId="0" borderId="0" xfId="0" applyFont="1" applyAlignment="1">
      <alignment horizontal="left" vertical="top" wrapText="1"/>
    </xf>
    <xf numFmtId="49" fontId="1"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1" fillId="0" borderId="0" xfId="0" applyNumberFormat="1" applyFont="1" applyAlignment="1">
      <alignment horizontal="left" vertical="center" wrapText="1"/>
    </xf>
    <xf numFmtId="0" fontId="22" fillId="0" borderId="0" xfId="0" applyFont="1" applyAlignment="1">
      <alignment horizontal="center"/>
    </xf>
    <xf numFmtId="0" fontId="1" fillId="0" borderId="0" xfId="0" applyFont="1" applyAlignment="1">
      <alignment horizontal="left" vertical="center" wrapText="1"/>
    </xf>
    <xf numFmtId="49" fontId="1" fillId="0" borderId="0" xfId="0" applyNumberFormat="1" applyFont="1" applyAlignment="1">
      <alignment horizontal="left" vertical="top"/>
    </xf>
    <xf numFmtId="49" fontId="38" fillId="0" borderId="0" xfId="0" quotePrefix="1" applyNumberFormat="1" applyFont="1" applyAlignment="1">
      <alignment horizontal="left" vertical="top" wrapText="1"/>
    </xf>
    <xf numFmtId="0" fontId="39" fillId="0" borderId="0" xfId="0" quotePrefix="1" applyFont="1" applyAlignment="1">
      <alignment horizontal="left" vertical="top" wrapText="1"/>
    </xf>
    <xf numFmtId="0" fontId="39" fillId="0" borderId="0" xfId="0" applyFont="1" applyAlignment="1">
      <alignment horizontal="left" vertical="top" wrapText="1"/>
    </xf>
    <xf numFmtId="49" fontId="33" fillId="0" borderId="0" xfId="0" applyNumberFormat="1" applyFont="1" applyAlignment="1">
      <alignment horizontal="left" vertical="top" wrapText="1"/>
    </xf>
    <xf numFmtId="49" fontId="39" fillId="0" borderId="0" xfId="0" applyNumberFormat="1" applyFont="1" applyAlignment="1">
      <alignment horizontal="left" vertical="top" wrapText="1"/>
    </xf>
    <xf numFmtId="0" fontId="0" fillId="0" borderId="14" xfId="0" applyBorder="1" applyAlignment="1">
      <alignment horizontal="center" vertical="center"/>
    </xf>
    <xf numFmtId="0" fontId="0" fillId="0" borderId="66" xfId="0" applyBorder="1" applyAlignment="1">
      <alignment horizontal="center" vertical="center"/>
    </xf>
    <xf numFmtId="14" fontId="0" fillId="0" borderId="12" xfId="0" applyNumberFormat="1" applyBorder="1" applyAlignment="1">
      <alignment horizontal="center" vertical="center"/>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Percent" xfId="6" builtinId="5"/>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133350</xdr:rowOff>
    </xdr:from>
    <xdr:to>
      <xdr:col>10</xdr:col>
      <xdr:colOff>1104900</xdr:colOff>
      <xdr:row>6</xdr:row>
      <xdr:rowOff>19050</xdr:rowOff>
    </xdr:to>
    <xdr:sp macro="" textlink="">
      <xdr:nvSpPr>
        <xdr:cNvPr id="23641" name="Rectangle 1">
          <a:extLst>
            <a:ext uri="{FF2B5EF4-FFF2-40B4-BE49-F238E27FC236}">
              <a16:creationId xmlns:a16="http://schemas.microsoft.com/office/drawing/2014/main" id="{00000000-0008-0000-0000-0000595C0000}"/>
            </a:ext>
          </a:extLst>
        </xdr:cNvPr>
        <xdr:cNvSpPr>
          <a:spLocks noChangeArrowheads="1"/>
        </xdr:cNvSpPr>
      </xdr:nvSpPr>
      <xdr:spPr bwMode="auto">
        <a:xfrm>
          <a:off x="4524375" y="133350"/>
          <a:ext cx="3876675" cy="990600"/>
        </a:xfrm>
        <a:prstGeom prst="rect">
          <a:avLst/>
        </a:prstGeom>
        <a:noFill/>
        <a:ln w="57150" cmpd="thinThick">
          <a:solidFill>
            <a:srgbClr val="33CCCC"/>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714375</xdr:colOff>
      <xdr:row>18</xdr:row>
      <xdr:rowOff>104775</xdr:rowOff>
    </xdr:from>
    <xdr:to>
      <xdr:col>10</xdr:col>
      <xdr:colOff>47625</xdr:colOff>
      <xdr:row>19</xdr:row>
      <xdr:rowOff>66675</xdr:rowOff>
    </xdr:to>
    <xdr:sp macro="" textlink="">
      <xdr:nvSpPr>
        <xdr:cNvPr id="23642" name="Text Box 9">
          <a:extLst>
            <a:ext uri="{FF2B5EF4-FFF2-40B4-BE49-F238E27FC236}">
              <a16:creationId xmlns:a16="http://schemas.microsoft.com/office/drawing/2014/main" id="{00000000-0008-0000-0000-00005A5C0000}"/>
            </a:ext>
          </a:extLst>
        </xdr:cNvPr>
        <xdr:cNvSpPr txBox="1">
          <a:spLocks noChangeArrowheads="1"/>
        </xdr:cNvSpPr>
      </xdr:nvSpPr>
      <xdr:spPr bwMode="auto">
        <a:xfrm>
          <a:off x="7248525" y="34099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714375</xdr:colOff>
      <xdr:row>18</xdr:row>
      <xdr:rowOff>104775</xdr:rowOff>
    </xdr:from>
    <xdr:to>
      <xdr:col>10</xdr:col>
      <xdr:colOff>809625</xdr:colOff>
      <xdr:row>19</xdr:row>
      <xdr:rowOff>66675</xdr:rowOff>
    </xdr:to>
    <xdr:sp macro="" textlink="">
      <xdr:nvSpPr>
        <xdr:cNvPr id="23643" name="Text Box 13">
          <a:extLst>
            <a:ext uri="{FF2B5EF4-FFF2-40B4-BE49-F238E27FC236}">
              <a16:creationId xmlns:a16="http://schemas.microsoft.com/office/drawing/2014/main" id="{00000000-0008-0000-0000-00005B5C0000}"/>
            </a:ext>
          </a:extLst>
        </xdr:cNvPr>
        <xdr:cNvSpPr txBox="1">
          <a:spLocks noChangeArrowheads="1"/>
        </xdr:cNvSpPr>
      </xdr:nvSpPr>
      <xdr:spPr bwMode="auto">
        <a:xfrm>
          <a:off x="8010525" y="34099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0</xdr:row>
      <xdr:rowOff>76201</xdr:rowOff>
    </xdr:from>
    <xdr:to>
      <xdr:col>3</xdr:col>
      <xdr:colOff>19050</xdr:colOff>
      <xdr:row>6</xdr:row>
      <xdr:rowOff>66676</xdr:rowOff>
    </xdr:to>
    <xdr:pic>
      <xdr:nvPicPr>
        <xdr:cNvPr id="23644" name="Picture 14">
          <a:extLst>
            <a:ext uri="{FF2B5EF4-FFF2-40B4-BE49-F238E27FC236}">
              <a16:creationId xmlns:a16="http://schemas.microsoft.com/office/drawing/2014/main" id="{00000000-0008-0000-0000-00005C5C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6340"/>
        <a:stretch/>
      </xdr:blipFill>
      <xdr:spPr bwMode="auto">
        <a:xfrm>
          <a:off x="114300" y="76201"/>
          <a:ext cx="21907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609600</xdr:colOff>
          <xdr:row>52</xdr:row>
          <xdr:rowOff>76200</xdr:rowOff>
        </xdr:from>
        <xdr:to>
          <xdr:col>2</xdr:col>
          <xdr:colOff>314325</xdr:colOff>
          <xdr:row>53</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76200</xdr:rowOff>
        </xdr:from>
        <xdr:to>
          <xdr:col>3</xdr:col>
          <xdr:colOff>571500</xdr:colOff>
          <xdr:row>53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xdr:row>
          <xdr:rowOff>276225</xdr:rowOff>
        </xdr:from>
        <xdr:to>
          <xdr:col>7</xdr:col>
          <xdr:colOff>809625</xdr:colOff>
          <xdr:row>2</xdr:row>
          <xdr:rowOff>152400</xdr:rowOff>
        </xdr:to>
        <xdr:sp macro="" textlink="">
          <xdr:nvSpPr>
            <xdr:cNvPr id="23631" name="Check Box 1103"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xdr:row>
          <xdr:rowOff>142875</xdr:rowOff>
        </xdr:from>
        <xdr:to>
          <xdr:col>7</xdr:col>
          <xdr:colOff>800100</xdr:colOff>
          <xdr:row>4</xdr:row>
          <xdr:rowOff>152400</xdr:rowOff>
        </xdr:to>
        <xdr:sp macro="" textlink="">
          <xdr:nvSpPr>
            <xdr:cNvPr id="23632" name="Check Box 1104" hidden="1">
              <a:extLst>
                <a:ext uri="{63B3BB69-23CF-44E3-9099-C40C66FF867C}">
                  <a14:compatExt spid="_x0000_s23632"/>
                </a:ext>
                <a:ext uri="{FF2B5EF4-FFF2-40B4-BE49-F238E27FC236}">
                  <a16:creationId xmlns:a16="http://schemas.microsoft.com/office/drawing/2014/main" id="{00000000-0008-0000-00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9525</xdr:colOff>
      <xdr:row>58</xdr:row>
      <xdr:rowOff>57149</xdr:rowOff>
    </xdr:from>
    <xdr:to>
      <xdr:col>10</xdr:col>
      <xdr:colOff>1171575</xdr:colOff>
      <xdr:row>61</xdr:row>
      <xdr:rowOff>21301</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a:srcRect l="10891"/>
        <a:stretch/>
      </xdr:blipFill>
      <xdr:spPr>
        <a:xfrm>
          <a:off x="9525" y="10848974"/>
          <a:ext cx="8458200" cy="449927"/>
        </a:xfrm>
        <a:prstGeom prst="rect">
          <a:avLst/>
        </a:prstGeom>
      </xdr:spPr>
    </xdr:pic>
    <xdr:clientData/>
  </xdr:twoCellAnchor>
  <xdr:twoCellAnchor editAs="oneCell">
    <xdr:from>
      <xdr:col>6</xdr:col>
      <xdr:colOff>371475</xdr:colOff>
      <xdr:row>61</xdr:row>
      <xdr:rowOff>19564</xdr:rowOff>
    </xdr:from>
    <xdr:to>
      <xdr:col>8</xdr:col>
      <xdr:colOff>28575</xdr:colOff>
      <xdr:row>66</xdr:row>
      <xdr:rowOff>142595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62450" y="11297164"/>
          <a:ext cx="1333500" cy="932656"/>
        </a:xfrm>
        <a:prstGeom prst="rect">
          <a:avLst/>
        </a:prstGeom>
      </xdr:spPr>
    </xdr:pic>
    <xdr:clientData/>
  </xdr:twoCellAnchor>
  <xdr:twoCellAnchor editAs="oneCell">
    <xdr:from>
      <xdr:col>2</xdr:col>
      <xdr:colOff>485774</xdr:colOff>
      <xdr:row>62</xdr:row>
      <xdr:rowOff>95249</xdr:rowOff>
    </xdr:from>
    <xdr:to>
      <xdr:col>4</xdr:col>
      <xdr:colOff>495299</xdr:colOff>
      <xdr:row>66</xdr:row>
      <xdr:rowOff>107949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9774" y="11534774"/>
          <a:ext cx="1533525"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200025</xdr:colOff>
      <xdr:row>0</xdr:row>
      <xdr:rowOff>657225</xdr:rowOff>
    </xdr:to>
    <xdr:pic>
      <xdr:nvPicPr>
        <xdr:cNvPr id="8415" name="Picture 7">
          <a:extLst>
            <a:ext uri="{FF2B5EF4-FFF2-40B4-BE49-F238E27FC236}">
              <a16:creationId xmlns:a16="http://schemas.microsoft.com/office/drawing/2014/main" id="{00000000-0008-0000-0700-0000DF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085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8"/>
  <sheetViews>
    <sheetView showGridLines="0" tabSelected="1" zoomScaleNormal="100" zoomScaleSheetLayoutView="100" workbookViewId="0">
      <pane ySplit="11" topLeftCell="A12" activePane="bottomLeft" state="frozen"/>
      <selection activeCell="A42" sqref="A42:E44"/>
      <selection pane="bottomLeft" activeCell="A37" sqref="A37:E37"/>
    </sheetView>
  </sheetViews>
  <sheetFormatPr defaultColWidth="11.42578125" defaultRowHeight="12.75" x14ac:dyDescent="0.2"/>
  <cols>
    <col min="1" max="4" width="11.42578125" customWidth="1"/>
    <col min="5" max="5" width="11.7109375" customWidth="1"/>
    <col min="6" max="6" width="2.42578125" customWidth="1"/>
    <col min="7" max="7" width="11.7109375" customWidth="1"/>
    <col min="8" max="8" width="13.42578125" customWidth="1"/>
    <col min="9" max="9" width="13" customWidth="1"/>
    <col min="10" max="10" width="11.42578125" customWidth="1"/>
    <col min="11" max="11" width="22.140625" customWidth="1"/>
  </cols>
  <sheetData>
    <row r="1" spans="1:11" ht="12.75" customHeight="1" x14ac:dyDescent="0.2">
      <c r="J1" s="333"/>
      <c r="K1" s="333"/>
    </row>
    <row r="2" spans="1:11" ht="23.25" x14ac:dyDescent="0.35">
      <c r="A2" s="52"/>
      <c r="B2" s="52"/>
      <c r="C2" s="52"/>
      <c r="D2" s="52"/>
      <c r="E2" s="52"/>
      <c r="F2" s="52"/>
      <c r="G2" s="52"/>
      <c r="H2" s="52"/>
      <c r="I2" s="52"/>
      <c r="J2" s="52"/>
      <c r="K2" s="52"/>
    </row>
    <row r="3" spans="1:11" ht="12.75" customHeight="1" x14ac:dyDescent="0.25">
      <c r="A3" s="3"/>
      <c r="B3" s="3"/>
      <c r="C3" s="3"/>
      <c r="D3" s="3"/>
      <c r="E3" s="3"/>
      <c r="F3" s="3"/>
      <c r="G3" s="3"/>
      <c r="H3" s="3"/>
      <c r="I3" s="53" t="s">
        <v>50</v>
      </c>
    </row>
    <row r="4" spans="1:11" ht="12.75" customHeight="1" x14ac:dyDescent="0.25">
      <c r="A4" s="3"/>
      <c r="B4" s="3"/>
      <c r="C4" s="3"/>
      <c r="D4" s="3"/>
      <c r="E4" s="3"/>
      <c r="F4" s="3"/>
      <c r="G4" s="3"/>
      <c r="H4" s="3"/>
    </row>
    <row r="5" spans="1:11" ht="12.75" customHeight="1" x14ac:dyDescent="0.25">
      <c r="A5" s="3"/>
      <c r="B5" s="3"/>
      <c r="C5" s="3"/>
      <c r="D5" s="3"/>
      <c r="E5" s="3"/>
      <c r="F5" s="3"/>
      <c r="G5" s="3"/>
      <c r="H5" s="3"/>
      <c r="I5" s="53" t="s">
        <v>51</v>
      </c>
    </row>
    <row r="6" spans="1:11" ht="12.75" customHeight="1" x14ac:dyDescent="0.25">
      <c r="A6" s="3"/>
      <c r="B6" s="3"/>
      <c r="C6" s="3"/>
      <c r="D6" s="3"/>
      <c r="E6" s="3"/>
      <c r="F6" s="3"/>
      <c r="G6" s="3"/>
      <c r="H6" s="3"/>
      <c r="I6" s="3"/>
    </row>
    <row r="7" spans="1:11" ht="12.75" customHeight="1" x14ac:dyDescent="0.25">
      <c r="A7" s="3"/>
      <c r="B7" s="3"/>
      <c r="C7" s="3"/>
      <c r="D7" s="3"/>
    </row>
    <row r="8" spans="1:11" ht="12.75" customHeight="1" x14ac:dyDescent="0.2">
      <c r="A8" s="319" t="s">
        <v>307</v>
      </c>
      <c r="B8" s="320"/>
      <c r="C8" s="321"/>
      <c r="D8" s="321"/>
      <c r="E8" s="321"/>
      <c r="G8" s="322" t="s">
        <v>0</v>
      </c>
      <c r="H8" s="323"/>
      <c r="I8" s="344"/>
      <c r="J8" s="345"/>
      <c r="K8" s="346"/>
    </row>
    <row r="9" spans="1:11" x14ac:dyDescent="0.2">
      <c r="A9" s="327" t="s">
        <v>325</v>
      </c>
      <c r="B9" s="320"/>
      <c r="C9" s="330" t="s">
        <v>327</v>
      </c>
      <c r="D9" s="331"/>
      <c r="E9" s="332"/>
      <c r="G9" s="322" t="s">
        <v>36</v>
      </c>
      <c r="H9" s="323"/>
      <c r="I9" s="344"/>
      <c r="J9" s="345"/>
      <c r="K9" s="346"/>
    </row>
    <row r="10" spans="1:11" x14ac:dyDescent="0.2">
      <c r="A10" s="328" t="s">
        <v>43</v>
      </c>
      <c r="B10" s="320"/>
      <c r="C10" s="321"/>
      <c r="D10" s="321"/>
      <c r="E10" s="321"/>
      <c r="G10" s="322" t="s">
        <v>37</v>
      </c>
      <c r="H10" s="323"/>
      <c r="I10" s="344"/>
      <c r="J10" s="345"/>
      <c r="K10" s="346"/>
    </row>
    <row r="11" spans="1:11" x14ac:dyDescent="0.2">
      <c r="A11" s="319" t="s">
        <v>33</v>
      </c>
      <c r="B11" s="329"/>
      <c r="C11" s="321"/>
      <c r="D11" s="321"/>
      <c r="E11" s="321"/>
      <c r="G11" s="347" t="s">
        <v>38</v>
      </c>
      <c r="H11" s="348"/>
      <c r="I11" s="344"/>
      <c r="J11" s="345"/>
      <c r="K11" s="346"/>
    </row>
    <row r="12" spans="1:11" x14ac:dyDescent="0.2">
      <c r="A12" s="1"/>
      <c r="G12" s="292"/>
      <c r="H12" s="292"/>
      <c r="I12" s="336"/>
      <c r="J12" s="337"/>
      <c r="K12" s="337"/>
    </row>
    <row r="13" spans="1:11" ht="13.5" customHeight="1" x14ac:dyDescent="0.2">
      <c r="A13" s="324" t="s">
        <v>34</v>
      </c>
      <c r="B13" s="326"/>
      <c r="C13" s="326"/>
    </row>
    <row r="14" spans="1:11" ht="13.5" customHeight="1" x14ac:dyDescent="0.25">
      <c r="A14" s="325"/>
      <c r="B14" s="326"/>
      <c r="C14" s="326"/>
      <c r="I14" s="72" t="s">
        <v>85</v>
      </c>
      <c r="J14" s="338">
        <f>AVERAGE(G18,G21,G24,G27,G30,G33)</f>
        <v>0</v>
      </c>
      <c r="K14" s="339"/>
    </row>
    <row r="15" spans="1:11" x14ac:dyDescent="0.2">
      <c r="J15" s="340"/>
      <c r="K15" s="341"/>
    </row>
    <row r="16" spans="1:11" x14ac:dyDescent="0.2">
      <c r="G16" s="15" t="s">
        <v>6</v>
      </c>
      <c r="J16" s="342"/>
      <c r="K16" s="343"/>
    </row>
    <row r="17" spans="1:11" x14ac:dyDescent="0.2">
      <c r="G17" s="14" t="s">
        <v>7</v>
      </c>
    </row>
    <row r="18" spans="1:11" ht="18.75" customHeight="1" x14ac:dyDescent="0.2">
      <c r="A18" s="13">
        <v>1</v>
      </c>
      <c r="B18" s="6" t="s">
        <v>334</v>
      </c>
      <c r="C18" s="7"/>
      <c r="D18" s="7"/>
      <c r="E18" s="7"/>
      <c r="G18" s="349">
        <f>IF(C9="Select Supplier Type",APQP!$E$31,IF(C9="Purchased Part Production Suppliers",APQP!$E$31,"N/A"))</f>
        <v>0</v>
      </c>
      <c r="I18" s="13" t="s">
        <v>332</v>
      </c>
    </row>
    <row r="19" spans="1:11" ht="18.75" customHeight="1" x14ac:dyDescent="0.2">
      <c r="B19" s="8"/>
      <c r="C19" s="9"/>
      <c r="D19" s="10"/>
      <c r="E19" s="10"/>
      <c r="G19" s="350"/>
      <c r="I19" s="29" t="s">
        <v>11</v>
      </c>
      <c r="J19" s="20"/>
      <c r="K19" s="21"/>
    </row>
    <row r="20" spans="1:11" ht="18.75" customHeight="1" x14ac:dyDescent="0.2">
      <c r="B20" s="1"/>
      <c r="C20" s="1"/>
      <c r="G20" s="2"/>
      <c r="I20" s="16" t="s">
        <v>8</v>
      </c>
      <c r="J20" s="22" t="s">
        <v>12</v>
      </c>
      <c r="K20" s="23"/>
    </row>
    <row r="21" spans="1:11" ht="18.75" customHeight="1" x14ac:dyDescent="0.2">
      <c r="A21" s="13">
        <v>2</v>
      </c>
      <c r="B21" s="6" t="s">
        <v>44</v>
      </c>
      <c r="C21" s="11"/>
      <c r="D21" s="11"/>
      <c r="E21" s="11"/>
      <c r="G21" s="351">
        <f>IF(C9="Select Supplier Type",'Supplier Management'!E22,IF(C9="Purchased Part Production Suppliers",'Supplier Management'!E22,"N/A"))</f>
        <v>0</v>
      </c>
      <c r="I21" s="16" t="s">
        <v>9</v>
      </c>
      <c r="J21" s="24" t="s">
        <v>13</v>
      </c>
      <c r="K21" s="17"/>
    </row>
    <row r="22" spans="1:11" ht="18.75" customHeight="1" x14ac:dyDescent="0.2">
      <c r="B22" s="8"/>
      <c r="C22" s="12"/>
      <c r="D22" s="11"/>
      <c r="E22" s="11"/>
      <c r="G22" s="352"/>
      <c r="I22" s="18" t="s">
        <v>10</v>
      </c>
      <c r="J22" s="25" t="s">
        <v>14</v>
      </c>
      <c r="K22" s="19"/>
    </row>
    <row r="23" spans="1:11" ht="18.75" customHeight="1" x14ac:dyDescent="0.2">
      <c r="B23" s="1"/>
      <c r="C23" s="1"/>
      <c r="G23" s="129"/>
    </row>
    <row r="24" spans="1:11" ht="18.75" customHeight="1" x14ac:dyDescent="0.2">
      <c r="A24" s="13">
        <v>3</v>
      </c>
      <c r="B24" s="54" t="s">
        <v>52</v>
      </c>
      <c r="C24" s="12"/>
      <c r="D24" s="11"/>
      <c r="E24" s="11"/>
      <c r="G24" s="349">
        <f>IF(C9="Select Supplier Type",'Process analysis-production'!E79,IF(C9="Purchased Part Production Suppliers",'Process analysis-production'!E79,"N/A"))</f>
        <v>0</v>
      </c>
      <c r="H24" s="13"/>
      <c r="I24" s="334" t="s">
        <v>395</v>
      </c>
      <c r="J24" s="334"/>
      <c r="K24" s="334"/>
    </row>
    <row r="25" spans="1:11" ht="18.75" customHeight="1" x14ac:dyDescent="0.2">
      <c r="B25" s="8"/>
      <c r="C25" s="12"/>
      <c r="D25" s="11"/>
      <c r="E25" s="11"/>
      <c r="G25" s="350"/>
      <c r="H25" s="13"/>
      <c r="I25" s="335" t="s">
        <v>304</v>
      </c>
      <c r="J25" s="335"/>
      <c r="K25" s="335"/>
    </row>
    <row r="26" spans="1:11" ht="18.75" customHeight="1" x14ac:dyDescent="0.2">
      <c r="B26" s="1"/>
      <c r="C26" s="1"/>
      <c r="H26" s="13"/>
      <c r="I26" s="335" t="s">
        <v>305</v>
      </c>
      <c r="J26" s="335"/>
      <c r="K26" s="335"/>
    </row>
    <row r="27" spans="1:11" ht="18.75" customHeight="1" x14ac:dyDescent="0.2">
      <c r="A27" s="13">
        <v>4</v>
      </c>
      <c r="B27" s="6" t="s">
        <v>49</v>
      </c>
      <c r="C27" s="11"/>
      <c r="D27" s="11"/>
      <c r="E27" s="11"/>
      <c r="G27" s="351">
        <f>'Customer Support'!E19</f>
        <v>0</v>
      </c>
      <c r="H27" s="13"/>
      <c r="I27" s="335" t="s">
        <v>306</v>
      </c>
      <c r="J27" s="335"/>
      <c r="K27" s="335"/>
    </row>
    <row r="28" spans="1:11" ht="18.75" customHeight="1" x14ac:dyDescent="0.2">
      <c r="B28" s="8"/>
      <c r="C28" s="12"/>
      <c r="D28" s="11"/>
      <c r="E28" s="11"/>
      <c r="G28" s="352"/>
      <c r="H28" s="13"/>
      <c r="I28" s="335"/>
      <c r="J28" s="335"/>
      <c r="K28" s="335"/>
    </row>
    <row r="29" spans="1:11" ht="18.75" customHeight="1" x14ac:dyDescent="0.2">
      <c r="C29" s="1"/>
      <c r="G29" s="28" t="s">
        <v>2</v>
      </c>
      <c r="I29" s="359" t="s">
        <v>339</v>
      </c>
      <c r="J29" s="360"/>
      <c r="K29" s="361"/>
    </row>
    <row r="30" spans="1:11" ht="18.75" customHeight="1" x14ac:dyDescent="0.2">
      <c r="A30" s="13">
        <v>5</v>
      </c>
      <c r="B30" s="6" t="s">
        <v>42</v>
      </c>
      <c r="C30" s="11"/>
      <c r="D30" s="11"/>
      <c r="E30" s="11"/>
      <c r="G30" s="349">
        <f>'Social Responsibility'!E61</f>
        <v>0</v>
      </c>
      <c r="I30" s="362"/>
      <c r="J30" s="363"/>
      <c r="K30" s="364"/>
    </row>
    <row r="31" spans="1:11" ht="18.75" customHeight="1" x14ac:dyDescent="0.2">
      <c r="B31" s="8"/>
      <c r="C31" s="12"/>
      <c r="D31" s="11"/>
      <c r="E31" s="11"/>
      <c r="G31" s="350"/>
      <c r="H31" s="13"/>
      <c r="I31" s="362"/>
      <c r="J31" s="363"/>
      <c r="K31" s="364"/>
    </row>
    <row r="32" spans="1:11" x14ac:dyDescent="0.2">
      <c r="B32" s="1"/>
      <c r="C32" s="1"/>
      <c r="H32" s="13"/>
      <c r="I32" s="365"/>
      <c r="J32" s="366"/>
      <c r="K32" s="367"/>
    </row>
    <row r="33" spans="1:11" ht="15" x14ac:dyDescent="0.2">
      <c r="A33">
        <v>6</v>
      </c>
      <c r="B33" s="6" t="s">
        <v>45</v>
      </c>
      <c r="C33" s="11"/>
      <c r="D33" s="11"/>
      <c r="E33" s="11"/>
      <c r="G33" s="349">
        <f>Security!E21</f>
        <v>0</v>
      </c>
      <c r="H33" s="13"/>
      <c r="K33" t="s">
        <v>2</v>
      </c>
    </row>
    <row r="34" spans="1:11" ht="15.75" thickBot="1" x14ac:dyDescent="0.25">
      <c r="B34" s="8"/>
      <c r="C34" s="12"/>
      <c r="D34" s="11"/>
      <c r="E34" s="11"/>
      <c r="G34" s="350"/>
    </row>
    <row r="35" spans="1:11" ht="16.5" customHeight="1" thickTop="1" x14ac:dyDescent="0.25">
      <c r="A35" s="305" t="s">
        <v>3</v>
      </c>
      <c r="B35" s="306"/>
      <c r="C35" s="306"/>
      <c r="D35" s="306"/>
      <c r="E35" s="307"/>
      <c r="G35" s="353" t="s">
        <v>4</v>
      </c>
      <c r="H35" s="354"/>
      <c r="I35" s="354"/>
      <c r="J35" s="354"/>
      <c r="K35" s="355"/>
    </row>
    <row r="36" spans="1:11" ht="15.75" customHeight="1" thickBot="1" x14ac:dyDescent="0.25">
      <c r="A36" s="302" t="s">
        <v>2</v>
      </c>
      <c r="B36" s="303"/>
      <c r="C36" s="303"/>
      <c r="D36" s="303"/>
      <c r="E36" s="304"/>
      <c r="G36" s="356" t="s">
        <v>2</v>
      </c>
      <c r="H36" s="357"/>
      <c r="I36" s="357"/>
      <c r="J36" s="357"/>
      <c r="K36" s="358"/>
    </row>
    <row r="37" spans="1:11" ht="13.5" customHeight="1" thickTop="1" x14ac:dyDescent="0.2">
      <c r="A37" s="308"/>
      <c r="B37" s="309"/>
      <c r="C37" s="309"/>
      <c r="D37" s="309"/>
      <c r="E37" s="310"/>
      <c r="G37" s="293"/>
      <c r="H37" s="294"/>
      <c r="I37" s="294"/>
      <c r="J37" s="294"/>
      <c r="K37" s="295"/>
    </row>
    <row r="38" spans="1:11" ht="12.75" customHeight="1" x14ac:dyDescent="0.2">
      <c r="A38" s="311"/>
      <c r="B38" s="294"/>
      <c r="C38" s="294"/>
      <c r="D38" s="294"/>
      <c r="E38" s="312"/>
      <c r="G38" s="293"/>
      <c r="H38" s="294"/>
      <c r="I38" s="294"/>
      <c r="J38" s="294"/>
      <c r="K38" s="295"/>
    </row>
    <row r="39" spans="1:11" ht="12.75" customHeight="1" x14ac:dyDescent="0.2">
      <c r="A39" s="308"/>
      <c r="B39" s="309"/>
      <c r="C39" s="309"/>
      <c r="D39" s="309"/>
      <c r="E39" s="310"/>
      <c r="G39" s="293"/>
      <c r="H39" s="294"/>
      <c r="I39" s="294"/>
      <c r="J39" s="294"/>
      <c r="K39" s="295"/>
    </row>
    <row r="40" spans="1:11" ht="12.75" customHeight="1" x14ac:dyDescent="0.2">
      <c r="A40" s="311"/>
      <c r="B40" s="294"/>
      <c r="C40" s="294"/>
      <c r="D40" s="294"/>
      <c r="E40" s="312"/>
      <c r="G40" s="293"/>
      <c r="H40" s="294"/>
      <c r="I40" s="294"/>
      <c r="J40" s="294"/>
      <c r="K40" s="295"/>
    </row>
    <row r="41" spans="1:11" ht="12.75" customHeight="1" x14ac:dyDescent="0.2">
      <c r="A41" s="369"/>
      <c r="B41" s="370"/>
      <c r="C41" s="370"/>
      <c r="D41" s="370"/>
      <c r="E41" s="371"/>
      <c r="G41" s="293"/>
      <c r="H41" s="294"/>
      <c r="I41" s="294"/>
      <c r="J41" s="294"/>
      <c r="K41" s="295"/>
    </row>
    <row r="42" spans="1:11" ht="12.75" customHeight="1" x14ac:dyDescent="0.2">
      <c r="A42" s="369"/>
      <c r="B42" s="370"/>
      <c r="C42" s="370"/>
      <c r="D42" s="370"/>
      <c r="E42" s="371"/>
      <c r="G42" s="293"/>
      <c r="H42" s="294"/>
      <c r="I42" s="294"/>
      <c r="J42" s="294"/>
      <c r="K42" s="295"/>
    </row>
    <row r="43" spans="1:11" ht="12.75" customHeight="1" x14ac:dyDescent="0.2">
      <c r="A43" s="369"/>
      <c r="B43" s="370"/>
      <c r="C43" s="370"/>
      <c r="D43" s="370"/>
      <c r="E43" s="371"/>
      <c r="G43" s="293"/>
      <c r="H43" s="294"/>
      <c r="I43" s="294"/>
      <c r="J43" s="294"/>
      <c r="K43" s="295"/>
    </row>
    <row r="44" spans="1:11" ht="12.75" customHeight="1" x14ac:dyDescent="0.2">
      <c r="A44" s="369"/>
      <c r="B44" s="370"/>
      <c r="C44" s="370"/>
      <c r="D44" s="370"/>
      <c r="E44" s="371"/>
      <c r="G44" s="293"/>
      <c r="H44" s="294"/>
      <c r="I44" s="294"/>
      <c r="J44" s="294"/>
      <c r="K44" s="295"/>
    </row>
    <row r="45" spans="1:11" ht="12.75" customHeight="1" x14ac:dyDescent="0.2">
      <c r="A45" s="369"/>
      <c r="B45" s="370"/>
      <c r="C45" s="370"/>
      <c r="D45" s="370"/>
      <c r="E45" s="371"/>
      <c r="G45" s="293"/>
      <c r="H45" s="294"/>
      <c r="I45" s="294"/>
      <c r="J45" s="294"/>
      <c r="K45" s="295"/>
    </row>
    <row r="46" spans="1:11" ht="13.5" customHeight="1" thickBot="1" x14ac:dyDescent="0.25">
      <c r="A46" s="299"/>
      <c r="B46" s="300"/>
      <c r="C46" s="300"/>
      <c r="D46" s="300"/>
      <c r="E46" s="301"/>
      <c r="G46" s="296"/>
      <c r="H46" s="297"/>
      <c r="I46" s="297"/>
      <c r="J46" s="297"/>
      <c r="K46" s="298"/>
    </row>
    <row r="47" spans="1:11" ht="13.5" thickTop="1" x14ac:dyDescent="0.2">
      <c r="B47" s="4"/>
      <c r="C47" s="4"/>
      <c r="D47" s="4"/>
      <c r="E47" s="5"/>
      <c r="F47" s="5"/>
      <c r="G47" s="5"/>
      <c r="H47" s="5"/>
    </row>
    <row r="48" spans="1:11" x14ac:dyDescent="0.2">
      <c r="A48" s="13" t="s">
        <v>340</v>
      </c>
      <c r="B48" s="4"/>
      <c r="C48" s="4"/>
      <c r="D48" s="4"/>
      <c r="E48" s="5"/>
      <c r="F48" s="5"/>
      <c r="G48" s="5"/>
      <c r="H48" s="5"/>
    </row>
    <row r="49" spans="1:11" x14ac:dyDescent="0.2">
      <c r="A49" s="372"/>
      <c r="B49" s="373"/>
      <c r="C49" s="373"/>
      <c r="D49" s="373"/>
      <c r="E49" s="373"/>
      <c r="F49" s="373"/>
      <c r="G49" s="373"/>
      <c r="H49" s="373"/>
      <c r="I49" s="373"/>
      <c r="J49" s="373"/>
      <c r="K49" s="374"/>
    </row>
    <row r="50" spans="1:11" x14ac:dyDescent="0.2">
      <c r="A50" s="375"/>
      <c r="B50" s="376"/>
      <c r="C50" s="376"/>
      <c r="D50" s="376"/>
      <c r="E50" s="376"/>
      <c r="F50" s="376"/>
      <c r="G50" s="376"/>
      <c r="H50" s="376"/>
      <c r="I50" s="376"/>
      <c r="J50" s="376"/>
      <c r="K50" s="377"/>
    </row>
    <row r="51" spans="1:11" x14ac:dyDescent="0.2">
      <c r="A51" s="378"/>
      <c r="B51" s="379"/>
      <c r="C51" s="379"/>
      <c r="D51" s="379"/>
      <c r="E51" s="379"/>
      <c r="F51" s="379"/>
      <c r="G51" s="379"/>
      <c r="H51" s="379"/>
      <c r="I51" s="379"/>
      <c r="J51" s="379"/>
      <c r="K51" s="380"/>
    </row>
    <row r="52" spans="1:11" x14ac:dyDescent="0.2">
      <c r="A52" s="134"/>
      <c r="B52" s="134"/>
      <c r="C52" s="134"/>
      <c r="D52" s="134"/>
      <c r="E52" s="134"/>
      <c r="F52" s="134"/>
      <c r="G52" s="134"/>
      <c r="H52" s="134"/>
      <c r="I52" s="134"/>
      <c r="J52" s="134"/>
      <c r="K52" s="134"/>
    </row>
    <row r="53" spans="1:11" x14ac:dyDescent="0.2">
      <c r="A53" s="381" t="s">
        <v>39</v>
      </c>
      <c r="B53" s="381"/>
      <c r="C53" s="381"/>
      <c r="D53" s="381"/>
      <c r="G53" s="318"/>
      <c r="H53" s="318"/>
      <c r="I53" s="318"/>
      <c r="J53" s="318"/>
    </row>
    <row r="54" spans="1:11" x14ac:dyDescent="0.2">
      <c r="A54" s="368" t="s">
        <v>2</v>
      </c>
      <c r="B54" s="368"/>
      <c r="C54" s="368"/>
      <c r="D54" s="368"/>
      <c r="G54" s="318"/>
      <c r="H54" s="318"/>
      <c r="I54" s="318"/>
      <c r="J54" s="318"/>
    </row>
    <row r="55" spans="1:11" x14ac:dyDescent="0.2">
      <c r="A55" s="314" t="s">
        <v>5</v>
      </c>
      <c r="B55" s="315"/>
      <c r="C55" s="313"/>
      <c r="D55" s="313"/>
      <c r="G55" s="254"/>
      <c r="H55" s="255"/>
      <c r="I55" s="255"/>
      <c r="J55" s="255"/>
    </row>
    <row r="56" spans="1:11" x14ac:dyDescent="0.2">
      <c r="A56" s="316"/>
      <c r="B56" s="317"/>
      <c r="C56" s="313"/>
      <c r="D56" s="313"/>
      <c r="G56" s="256"/>
      <c r="H56" s="257"/>
      <c r="I56" s="257"/>
      <c r="J56" s="257"/>
    </row>
    <row r="57" spans="1:11" x14ac:dyDescent="0.2">
      <c r="G57" s="254"/>
      <c r="H57" s="255"/>
      <c r="I57" s="255"/>
      <c r="J57" s="255"/>
    </row>
    <row r="58" spans="1:11" x14ac:dyDescent="0.2">
      <c r="G58" s="256"/>
      <c r="H58" s="257"/>
      <c r="I58" s="257"/>
      <c r="J58" s="257"/>
    </row>
  </sheetData>
  <sheetProtection algorithmName="SHA-512" hashValue="UUNL8Z22Y654/z+cz9XDLPvEZmFl6umWExy77P9Lm2wnTsbbuDoa4rd3Hd9IsQuzExKxE7YdCsTeS9W1RVgavA==" saltValue="Sil8R6gZ0S6TQ/DkXBM8jQ==" spinCount="100000" sheet="1" selectLockedCells="1"/>
  <mergeCells count="66">
    <mergeCell ref="A54:D54"/>
    <mergeCell ref="A44:E44"/>
    <mergeCell ref="A40:E40"/>
    <mergeCell ref="A41:E41"/>
    <mergeCell ref="A42:E42"/>
    <mergeCell ref="A43:E43"/>
    <mergeCell ref="A49:K51"/>
    <mergeCell ref="G54:H54"/>
    <mergeCell ref="I54:J54"/>
    <mergeCell ref="A45:E45"/>
    <mergeCell ref="A53:D53"/>
    <mergeCell ref="G9:H9"/>
    <mergeCell ref="G11:H11"/>
    <mergeCell ref="G43:K43"/>
    <mergeCell ref="G44:K44"/>
    <mergeCell ref="G18:G19"/>
    <mergeCell ref="G21:G22"/>
    <mergeCell ref="G27:G28"/>
    <mergeCell ref="G24:G25"/>
    <mergeCell ref="G37:K37"/>
    <mergeCell ref="G35:K35"/>
    <mergeCell ref="G36:K36"/>
    <mergeCell ref="I29:K32"/>
    <mergeCell ref="G33:G34"/>
    <mergeCell ref="G30:G31"/>
    <mergeCell ref="G39:K39"/>
    <mergeCell ref="G40:K40"/>
    <mergeCell ref="J1:K1"/>
    <mergeCell ref="I24:K24"/>
    <mergeCell ref="I25:K25"/>
    <mergeCell ref="I28:K28"/>
    <mergeCell ref="I27:K27"/>
    <mergeCell ref="I26:K26"/>
    <mergeCell ref="I12:K12"/>
    <mergeCell ref="J14:K16"/>
    <mergeCell ref="I11:K11"/>
    <mergeCell ref="I10:K10"/>
    <mergeCell ref="I9:K9"/>
    <mergeCell ref="I8:K8"/>
    <mergeCell ref="C55:D56"/>
    <mergeCell ref="A55:B56"/>
    <mergeCell ref="G53:J53"/>
    <mergeCell ref="A8:B8"/>
    <mergeCell ref="C8:E8"/>
    <mergeCell ref="G8:H8"/>
    <mergeCell ref="G10:H10"/>
    <mergeCell ref="A13:A14"/>
    <mergeCell ref="B13:C14"/>
    <mergeCell ref="A9:B9"/>
    <mergeCell ref="A10:B10"/>
    <mergeCell ref="A11:B11"/>
    <mergeCell ref="C9:E9"/>
    <mergeCell ref="C10:E10"/>
    <mergeCell ref="C11:E11"/>
    <mergeCell ref="G38:K38"/>
    <mergeCell ref="G12:H12"/>
    <mergeCell ref="G45:K45"/>
    <mergeCell ref="G46:K46"/>
    <mergeCell ref="G42:K42"/>
    <mergeCell ref="A46:E46"/>
    <mergeCell ref="A36:E36"/>
    <mergeCell ref="A35:E35"/>
    <mergeCell ref="G41:K41"/>
    <mergeCell ref="A37:E37"/>
    <mergeCell ref="A38:E38"/>
    <mergeCell ref="A39:E39"/>
  </mergeCells>
  <conditionalFormatting sqref="G18:G19 G21:G22 G24:G25 G27:G28 G30:G31 G33:G34">
    <cfRule type="cellIs" dxfId="8" priority="8" stopIfTrue="1" operator="lessThanOrEqual">
      <formula>0.59</formula>
    </cfRule>
    <cfRule type="cellIs" dxfId="7" priority="9" stopIfTrue="1" operator="between">
      <formula>0.59</formula>
      <formula>0.79</formula>
    </cfRule>
    <cfRule type="cellIs" dxfId="6" priority="10" stopIfTrue="1" operator="greaterThanOrEqual">
      <formula>0.8</formula>
    </cfRule>
  </conditionalFormatting>
  <conditionalFormatting sqref="J14:K16">
    <cfRule type="cellIs" dxfId="5" priority="5" stopIfTrue="1" operator="lessThanOrEqual">
      <formula>0.59</formula>
    </cfRule>
    <cfRule type="cellIs" dxfId="4" priority="6" stopIfTrue="1" operator="between">
      <formula>0.59</formula>
      <formula>0.8</formula>
    </cfRule>
    <cfRule type="cellIs" dxfId="3" priority="7" stopIfTrue="1" operator="greaterThanOrEqual">
      <formula>0.8</formula>
    </cfRule>
  </conditionalFormatting>
  <conditionalFormatting sqref="G18:G19">
    <cfRule type="cellIs" dxfId="2" priority="3" stopIfTrue="1" operator="equal">
      <formula>"N/A"</formula>
    </cfRule>
  </conditionalFormatting>
  <conditionalFormatting sqref="G21:G22">
    <cfRule type="cellIs" dxfId="1" priority="2" stopIfTrue="1" operator="equal">
      <formula>"N/A"</formula>
    </cfRule>
  </conditionalFormatting>
  <conditionalFormatting sqref="G24:G25">
    <cfRule type="cellIs" dxfId="0" priority="1" stopIfTrue="1" operator="equal">
      <formula>"N/A"</formula>
    </cfRule>
  </conditionalFormatting>
  <printOptions horizontalCentered="1"/>
  <pageMargins left="0.23622047244094491" right="0.23622047244094491" top="0.23622047244094491" bottom="0.51181102362204722" header="0" footer="0.23622047244094491"/>
  <pageSetup scale="78" orientation="portrait" r:id="rId1"/>
  <headerFooter alignWithMargins="0">
    <oddFooter>&amp;LRev. 12 February 2023
Approved By: Stephen Earl&amp;CExhibit SQM 1.0A Supplier Self Assessment&amp;RPage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609600</xdr:colOff>
                    <xdr:row>52</xdr:row>
                    <xdr:rowOff>76200</xdr:rowOff>
                  </from>
                  <to>
                    <xdr:col>2</xdr:col>
                    <xdr:colOff>314325</xdr:colOff>
                    <xdr:row>53</xdr:row>
                    <xdr:rowOff>85725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57150</xdr:colOff>
                    <xdr:row>52</xdr:row>
                    <xdr:rowOff>76200</xdr:rowOff>
                  </from>
                  <to>
                    <xdr:col>3</xdr:col>
                    <xdr:colOff>571500</xdr:colOff>
                    <xdr:row>53</xdr:row>
                    <xdr:rowOff>114300</xdr:rowOff>
                  </to>
                </anchor>
              </controlPr>
            </control>
          </mc:Choice>
        </mc:AlternateContent>
        <mc:AlternateContent xmlns:mc="http://schemas.openxmlformats.org/markup-compatibility/2006">
          <mc:Choice Requires="x14">
            <control shapeId="23631" r:id="rId6" name="Check Box 1103">
              <controlPr defaultSize="0" autoFill="0" autoLine="0" autoPict="0">
                <anchor moveWithCells="1">
                  <from>
                    <xdr:col>7</xdr:col>
                    <xdr:colOff>333375</xdr:colOff>
                    <xdr:row>1</xdr:row>
                    <xdr:rowOff>276225</xdr:rowOff>
                  </from>
                  <to>
                    <xdr:col>7</xdr:col>
                    <xdr:colOff>809625</xdr:colOff>
                    <xdr:row>2</xdr:row>
                    <xdr:rowOff>152400</xdr:rowOff>
                  </to>
                </anchor>
              </controlPr>
            </control>
          </mc:Choice>
        </mc:AlternateContent>
        <mc:AlternateContent xmlns:mc="http://schemas.openxmlformats.org/markup-compatibility/2006">
          <mc:Choice Requires="x14">
            <control shapeId="23632" r:id="rId7" name="Check Box 1104">
              <controlPr defaultSize="0" autoFill="0" autoLine="0" autoPict="0">
                <anchor moveWithCells="1">
                  <from>
                    <xdr:col>7</xdr:col>
                    <xdr:colOff>323850</xdr:colOff>
                    <xdr:row>3</xdr:row>
                    <xdr:rowOff>142875</xdr:rowOff>
                  </from>
                  <to>
                    <xdr:col>7</xdr:col>
                    <xdr:colOff>800100</xdr:colOff>
                    <xdr:row>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sheet'!$B$2:$B$8</xm:f>
          </x14:formula1>
          <xm:sqref>C9:E9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workbookViewId="0">
      <selection activeCell="C15" sqref="C15"/>
    </sheetView>
  </sheetViews>
  <sheetFormatPr defaultRowHeight="12.75" x14ac:dyDescent="0.2"/>
  <cols>
    <col min="2" max="2" width="43.42578125" bestFit="1" customWidth="1"/>
  </cols>
  <sheetData>
    <row r="1" spans="1:3" x14ac:dyDescent="0.2">
      <c r="A1" s="27" t="s">
        <v>292</v>
      </c>
      <c r="B1" s="129" t="s">
        <v>326</v>
      </c>
      <c r="C1" s="129"/>
    </row>
    <row r="2" spans="1:3" x14ac:dyDescent="0.2">
      <c r="A2" t="s">
        <v>256</v>
      </c>
      <c r="B2" s="129" t="s">
        <v>335</v>
      </c>
      <c r="C2" s="129"/>
    </row>
    <row r="3" spans="1:3" x14ac:dyDescent="0.2">
      <c r="A3" t="s">
        <v>293</v>
      </c>
      <c r="B3" s="129" t="s">
        <v>327</v>
      </c>
      <c r="C3" s="129"/>
    </row>
    <row r="4" spans="1:3" x14ac:dyDescent="0.2">
      <c r="A4" t="s">
        <v>140</v>
      </c>
      <c r="B4" s="129" t="s">
        <v>333</v>
      </c>
    </row>
    <row r="5" spans="1:3" x14ac:dyDescent="0.2">
      <c r="B5" s="129" t="s">
        <v>328</v>
      </c>
    </row>
    <row r="6" spans="1:3" x14ac:dyDescent="0.2">
      <c r="B6" s="129" t="s">
        <v>329</v>
      </c>
    </row>
    <row r="7" spans="1:3" x14ac:dyDescent="0.2">
      <c r="B7" s="129" t="s">
        <v>330</v>
      </c>
    </row>
    <row r="8" spans="1:3" x14ac:dyDescent="0.2">
      <c r="B8" s="129" t="s">
        <v>331</v>
      </c>
    </row>
    <row r="9" spans="1:3" x14ac:dyDescent="0.2">
      <c r="A9" s="27"/>
      <c r="B9" s="129"/>
    </row>
    <row r="10" spans="1:3" x14ac:dyDescent="0.2">
      <c r="B10" s="129"/>
    </row>
    <row r="11" spans="1:3" x14ac:dyDescent="0.2">
      <c r="B11"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showGridLines="0" zoomScaleNormal="100" zoomScaleSheetLayoutView="100" workbookViewId="0">
      <pane xSplit="1" ySplit="2" topLeftCell="B3" activePane="bottomRight" state="frozen"/>
      <selection activeCell="A42" sqref="A42:E44"/>
      <selection pane="topRight" activeCell="A42" sqref="A42:E44"/>
      <selection pane="bottomLeft" activeCell="A42" sqref="A42:E44"/>
      <selection pane="bottomRight" activeCell="D7" sqref="D7"/>
    </sheetView>
  </sheetViews>
  <sheetFormatPr defaultColWidth="11.42578125" defaultRowHeight="12.75" x14ac:dyDescent="0.2"/>
  <cols>
    <col min="1" max="1" width="6" style="64" customWidth="1"/>
    <col min="2" max="2" width="33.42578125" style="27" customWidth="1"/>
    <col min="3" max="3" width="52.5703125" style="27" customWidth="1"/>
    <col min="4" max="4" width="9.28515625" style="64" bestFit="1" customWidth="1"/>
    <col min="5" max="5" width="19.140625" style="83" hidden="1" customWidth="1"/>
    <col min="6" max="6" width="45.140625" style="27" customWidth="1"/>
    <col min="7" max="16384" width="11.42578125" style="27"/>
  </cols>
  <sheetData>
    <row r="1" spans="1:6" ht="18" x14ac:dyDescent="0.25">
      <c r="A1" s="388" t="s">
        <v>75</v>
      </c>
      <c r="B1" s="389"/>
      <c r="C1" s="389"/>
      <c r="D1" s="389"/>
      <c r="E1" s="389"/>
      <c r="F1" s="390"/>
    </row>
    <row r="2" spans="1:6" s="62" customFormat="1" ht="24.75" customHeight="1" thickBot="1" x14ac:dyDescent="0.25">
      <c r="A2" s="63" t="s">
        <v>40</v>
      </c>
      <c r="B2" s="76"/>
      <c r="C2" s="76" t="s">
        <v>1</v>
      </c>
      <c r="D2" s="77" t="s">
        <v>301</v>
      </c>
      <c r="E2" s="77" t="s">
        <v>17</v>
      </c>
      <c r="F2" s="126" t="s">
        <v>324</v>
      </c>
    </row>
    <row r="3" spans="1:6" s="62" customFormat="1" ht="16.5" customHeight="1" x14ac:dyDescent="0.2">
      <c r="A3" s="385">
        <v>1.1000000000000001</v>
      </c>
      <c r="B3" s="382" t="s">
        <v>84</v>
      </c>
      <c r="C3" s="78" t="s">
        <v>118</v>
      </c>
      <c r="D3" s="172"/>
      <c r="E3" s="89" t="str">
        <f>IF(D3="","",IF(D3="No",0,0.25))</f>
        <v/>
      </c>
      <c r="F3" s="173"/>
    </row>
    <row r="4" spans="1:6" s="62" customFormat="1" ht="15.75" customHeight="1" x14ac:dyDescent="0.2">
      <c r="A4" s="387"/>
      <c r="B4" s="383"/>
      <c r="C4" s="61" t="s">
        <v>115</v>
      </c>
      <c r="D4" s="261"/>
      <c r="E4" s="66" t="str">
        <f>IF(D4="","",IF(D4="No",0,0.25))</f>
        <v/>
      </c>
      <c r="F4" s="174"/>
    </row>
    <row r="5" spans="1:6" s="62" customFormat="1" ht="15" customHeight="1" x14ac:dyDescent="0.2">
      <c r="A5" s="387"/>
      <c r="B5" s="383"/>
      <c r="C5" s="61" t="s">
        <v>116</v>
      </c>
      <c r="D5" s="261"/>
      <c r="E5" s="66" t="str">
        <f>IF(D5="","",IF(D5="No",0,0.25))</f>
        <v/>
      </c>
      <c r="F5" s="174"/>
    </row>
    <row r="6" spans="1:6" s="62" customFormat="1" ht="13.5" customHeight="1" thickBot="1" x14ac:dyDescent="0.25">
      <c r="A6" s="386"/>
      <c r="B6" s="384"/>
      <c r="C6" s="79" t="s">
        <v>117</v>
      </c>
      <c r="D6" s="262"/>
      <c r="E6" s="85" t="str">
        <f>IF(D6="","",IF(D6="No",0,0.25))</f>
        <v/>
      </c>
      <c r="F6" s="175"/>
    </row>
    <row r="7" spans="1:6" s="62" customFormat="1" ht="18" customHeight="1" x14ac:dyDescent="0.2">
      <c r="A7" s="385">
        <v>1.2</v>
      </c>
      <c r="B7" s="382" t="s">
        <v>53</v>
      </c>
      <c r="C7" s="78" t="s">
        <v>120</v>
      </c>
      <c r="D7" s="214"/>
      <c r="E7" s="81" t="str">
        <f>IF(D7="","",IF(D7="No",0,0.25))</f>
        <v/>
      </c>
      <c r="F7" s="173"/>
    </row>
    <row r="8" spans="1:6" s="62" customFormat="1" ht="22.5" customHeight="1" thickBot="1" x14ac:dyDescent="0.25">
      <c r="A8" s="386"/>
      <c r="B8" s="384"/>
      <c r="C8" s="79" t="s">
        <v>119</v>
      </c>
      <c r="D8" s="262"/>
      <c r="E8" s="85" t="str">
        <f>IF(D8="","",IF(D8="No",0,0.75))</f>
        <v/>
      </c>
      <c r="F8" s="175"/>
    </row>
    <row r="9" spans="1:6" s="62" customFormat="1" ht="24.75" customHeight="1" x14ac:dyDescent="0.2">
      <c r="A9" s="385">
        <v>1.3</v>
      </c>
      <c r="B9" s="382" t="s">
        <v>76</v>
      </c>
      <c r="C9" s="78" t="s">
        <v>121</v>
      </c>
      <c r="D9" s="214"/>
      <c r="E9" s="81" t="str">
        <f>IF(D9="","",IF(D9="No",0,0.25))</f>
        <v/>
      </c>
      <c r="F9" s="173"/>
    </row>
    <row r="10" spans="1:6" s="62" customFormat="1" ht="36.75" customHeight="1" thickBot="1" x14ac:dyDescent="0.25">
      <c r="A10" s="386"/>
      <c r="B10" s="384"/>
      <c r="C10" s="79" t="s">
        <v>310</v>
      </c>
      <c r="D10" s="262"/>
      <c r="E10" s="85" t="str">
        <f>IF(D10="","",IF(D10="No",0,0.75))</f>
        <v/>
      </c>
      <c r="F10" s="175"/>
    </row>
    <row r="11" spans="1:6" s="32" customFormat="1" ht="26.25" customHeight="1" x14ac:dyDescent="0.2">
      <c r="A11" s="385">
        <v>1.4</v>
      </c>
      <c r="B11" s="382" t="s">
        <v>104</v>
      </c>
      <c r="C11" s="86" t="s">
        <v>311</v>
      </c>
      <c r="D11" s="263"/>
      <c r="E11" s="81" t="str">
        <f>IF(D11="","",IF(D11="No",0,0.5))</f>
        <v/>
      </c>
      <c r="F11" s="176" t="s">
        <v>2</v>
      </c>
    </row>
    <row r="12" spans="1:6" s="32" customFormat="1" ht="24" customHeight="1" thickBot="1" x14ac:dyDescent="0.25">
      <c r="A12" s="386"/>
      <c r="B12" s="384"/>
      <c r="C12" s="80" t="s">
        <v>312</v>
      </c>
      <c r="D12" s="264"/>
      <c r="E12" s="85" t="str">
        <f>IF(D12="","",IF(D12="No",0,0.5))</f>
        <v/>
      </c>
      <c r="F12" s="177"/>
    </row>
    <row r="13" spans="1:6" s="32" customFormat="1" x14ac:dyDescent="0.2">
      <c r="A13" s="385">
        <v>1.5</v>
      </c>
      <c r="B13" s="382" t="s">
        <v>54</v>
      </c>
      <c r="C13" s="86" t="s">
        <v>124</v>
      </c>
      <c r="D13" s="214"/>
      <c r="E13" s="89" t="str">
        <f>IF(D13="","",IF(D13="No",0,0.2))</f>
        <v/>
      </c>
      <c r="F13" s="178" t="s">
        <v>2</v>
      </c>
    </row>
    <row r="14" spans="1:6" s="32" customFormat="1" x14ac:dyDescent="0.2">
      <c r="A14" s="387"/>
      <c r="B14" s="383"/>
      <c r="C14" s="57" t="s">
        <v>125</v>
      </c>
      <c r="D14" s="203"/>
      <c r="E14" s="66" t="str">
        <f>IF(D14="","",IF(D14="No",0,0.2))</f>
        <v/>
      </c>
      <c r="F14" s="179"/>
    </row>
    <row r="15" spans="1:6" s="32" customFormat="1" x14ac:dyDescent="0.2">
      <c r="A15" s="387"/>
      <c r="B15" s="383"/>
      <c r="C15" s="57" t="s">
        <v>122</v>
      </c>
      <c r="D15" s="203"/>
      <c r="E15" s="66" t="str">
        <f>IF(D15="","",IF(D15="No",0,0.2))</f>
        <v/>
      </c>
      <c r="F15" s="179"/>
    </row>
    <row r="16" spans="1:6" s="32" customFormat="1" x14ac:dyDescent="0.2">
      <c r="A16" s="387"/>
      <c r="B16" s="383"/>
      <c r="C16" s="57" t="s">
        <v>126</v>
      </c>
      <c r="D16" s="203"/>
      <c r="E16" s="66" t="str">
        <f>IF(D16="","",IF(D16="No",0,0.2))</f>
        <v/>
      </c>
      <c r="F16" s="179"/>
    </row>
    <row r="17" spans="1:6" s="32" customFormat="1" ht="26.25" thickBot="1" x14ac:dyDescent="0.25">
      <c r="A17" s="386"/>
      <c r="B17" s="384"/>
      <c r="C17" s="87" t="s">
        <v>123</v>
      </c>
      <c r="D17" s="217"/>
      <c r="E17" s="85" t="str">
        <f>IF(D17="","",IF(D17="No",0,0.2))</f>
        <v/>
      </c>
      <c r="F17" s="180"/>
    </row>
    <row r="18" spans="1:6" s="32" customFormat="1" ht="33" customHeight="1" x14ac:dyDescent="0.2">
      <c r="A18" s="385">
        <v>1.6</v>
      </c>
      <c r="B18" s="382" t="s">
        <v>55</v>
      </c>
      <c r="C18" s="88" t="s">
        <v>130</v>
      </c>
      <c r="D18" s="265"/>
      <c r="E18" s="89" t="str">
        <f>IF(D18="","",IF(D18="No",0,0.25))</f>
        <v/>
      </c>
      <c r="F18" s="178"/>
    </row>
    <row r="19" spans="1:6" s="32" customFormat="1" x14ac:dyDescent="0.2">
      <c r="A19" s="387"/>
      <c r="B19" s="383"/>
      <c r="C19" s="57" t="s">
        <v>127</v>
      </c>
      <c r="D19" s="203"/>
      <c r="E19" s="66" t="str">
        <f>IF(D19="","",IF(D19="No",0,0.25))</f>
        <v/>
      </c>
      <c r="F19" s="179"/>
    </row>
    <row r="20" spans="1:6" s="32" customFormat="1" x14ac:dyDescent="0.2">
      <c r="A20" s="387"/>
      <c r="B20" s="383"/>
      <c r="C20" s="57" t="s">
        <v>128</v>
      </c>
      <c r="D20" s="203"/>
      <c r="E20" s="66" t="str">
        <f t="shared" ref="E20:E21" si="0">IF(D20="","",IF(D20="No",0,0.25))</f>
        <v/>
      </c>
      <c r="F20" s="179"/>
    </row>
    <row r="21" spans="1:6" s="32" customFormat="1" ht="26.25" thickBot="1" x14ac:dyDescent="0.25">
      <c r="A21" s="386"/>
      <c r="B21" s="384"/>
      <c r="C21" s="87" t="s">
        <v>129</v>
      </c>
      <c r="D21" s="217"/>
      <c r="E21" s="66" t="str">
        <f t="shared" si="0"/>
        <v/>
      </c>
      <c r="F21" s="180"/>
    </row>
    <row r="22" spans="1:6" s="32" customFormat="1" ht="18" customHeight="1" x14ac:dyDescent="0.2">
      <c r="A22" s="385">
        <v>1.7</v>
      </c>
      <c r="B22" s="382" t="s">
        <v>114</v>
      </c>
      <c r="C22" s="78" t="s">
        <v>132</v>
      </c>
      <c r="D22" s="214"/>
      <c r="E22" s="81" t="str">
        <f>IF(D22="","",IF(D22="No",0,0.5))</f>
        <v/>
      </c>
      <c r="F22" s="178"/>
    </row>
    <row r="23" spans="1:6" s="32" customFormat="1" ht="32.25" customHeight="1" thickBot="1" x14ac:dyDescent="0.25">
      <c r="A23" s="386"/>
      <c r="B23" s="384"/>
      <c r="C23" s="84" t="s">
        <v>131</v>
      </c>
      <c r="D23" s="266"/>
      <c r="E23" s="85" t="str">
        <f>IF(D23="","",IF(D23="No",0,0.5))</f>
        <v/>
      </c>
      <c r="F23" s="180"/>
    </row>
    <row r="24" spans="1:6" s="32" customFormat="1" ht="23.25" customHeight="1" x14ac:dyDescent="0.2">
      <c r="A24" s="385">
        <v>1.8</v>
      </c>
      <c r="B24" s="382" t="s">
        <v>105</v>
      </c>
      <c r="C24" s="78" t="s">
        <v>133</v>
      </c>
      <c r="D24" s="214"/>
      <c r="E24" s="81" t="str">
        <f>IF(D24="","",IF(D24="No",0,0.25))</f>
        <v/>
      </c>
      <c r="F24" s="178"/>
    </row>
    <row r="25" spans="1:6" s="32" customFormat="1" ht="20.25" customHeight="1" thickBot="1" x14ac:dyDescent="0.25">
      <c r="A25" s="386"/>
      <c r="B25" s="384"/>
      <c r="C25" s="84" t="s">
        <v>308</v>
      </c>
      <c r="D25" s="266"/>
      <c r="E25" s="85" t="str">
        <f>IF(D25="","",IF(D25="No",0,0.75))</f>
        <v/>
      </c>
      <c r="F25" s="180"/>
    </row>
    <row r="26" spans="1:6" s="32" customFormat="1" ht="51.75" thickBot="1" x14ac:dyDescent="0.25">
      <c r="A26" s="90">
        <v>1.9</v>
      </c>
      <c r="B26" s="91" t="s">
        <v>134</v>
      </c>
      <c r="C26" s="92" t="s">
        <v>135</v>
      </c>
      <c r="D26" s="267"/>
      <c r="E26" s="89" t="str">
        <f>IF(D26="","",IF(D26="No",0,1))</f>
        <v/>
      </c>
      <c r="F26" s="204" t="s">
        <v>2</v>
      </c>
    </row>
    <row r="27" spans="1:6" s="32" customFormat="1" ht="26.25" thickBot="1" x14ac:dyDescent="0.25">
      <c r="A27" s="93">
        <v>1.1000000000000001</v>
      </c>
      <c r="B27" s="202" t="s">
        <v>397</v>
      </c>
      <c r="C27" s="91" t="s">
        <v>82</v>
      </c>
      <c r="D27" s="268"/>
      <c r="E27" s="89" t="str">
        <f>IF(D27="","",IF(D27="No",0,1))</f>
        <v/>
      </c>
      <c r="F27" s="204"/>
    </row>
    <row r="28" spans="1:6" s="32" customFormat="1" ht="25.5" customHeight="1" x14ac:dyDescent="0.2">
      <c r="A28" s="394">
        <v>1.1100000000000001</v>
      </c>
      <c r="B28" s="382" t="s">
        <v>83</v>
      </c>
      <c r="C28" s="86" t="s">
        <v>136</v>
      </c>
      <c r="D28" s="269"/>
      <c r="E28" s="81" t="str">
        <f>IF(D28="","",IF(D28="No",0,0.25))</f>
        <v/>
      </c>
      <c r="F28" s="178"/>
    </row>
    <row r="29" spans="1:6" s="32" customFormat="1" ht="38.25" x14ac:dyDescent="0.2">
      <c r="A29" s="395"/>
      <c r="B29" s="383"/>
      <c r="C29" s="270" t="s">
        <v>309</v>
      </c>
      <c r="D29" s="286"/>
      <c r="E29" s="273" t="str">
        <f>IF(D29="","",IF(D29="No",0,0.75))</f>
        <v/>
      </c>
      <c r="F29" s="287"/>
    </row>
    <row r="30" spans="1:6" s="32" customFormat="1" ht="63.75" x14ac:dyDescent="0.2">
      <c r="A30" s="288">
        <v>1.1200000000000001</v>
      </c>
      <c r="B30" s="125" t="s">
        <v>442</v>
      </c>
      <c r="C30" s="125" t="s">
        <v>443</v>
      </c>
      <c r="D30" s="203"/>
      <c r="E30" s="273" t="str">
        <f>IF(D30="","",IF(D30="No",0,0.75))</f>
        <v/>
      </c>
      <c r="F30" s="289"/>
    </row>
    <row r="31" spans="1:6" ht="13.5" thickBot="1" x14ac:dyDescent="0.25">
      <c r="A31" s="391" t="s">
        <v>16</v>
      </c>
      <c r="B31" s="392"/>
      <c r="C31" s="393"/>
      <c r="D31" s="162">
        <f>COUNT(A3:A30)</f>
        <v>12</v>
      </c>
      <c r="E31" s="163">
        <f>SUM(E3:E29)/D31</f>
        <v>0</v>
      </c>
      <c r="F31" s="164"/>
    </row>
    <row r="32" spans="1:6" x14ac:dyDescent="0.2">
      <c r="E32" s="96"/>
    </row>
  </sheetData>
  <sheetProtection algorithmName="SHA-512" hashValue="anf8v2dKWvAeR3LFdUfdgj0Hq7A3EIvZ8n3aDSlh+4qg2c5dPddCQ2/jEotxSTeS9MMITHlSkDe4HdNfJQUplg==" saltValue="sAeUvJmffz13Xtjk+EG4cQ==" spinCount="100000" sheet="1" selectLockedCells="1"/>
  <dataConsolidate/>
  <mergeCells count="20">
    <mergeCell ref="A1:F1"/>
    <mergeCell ref="A31:C31"/>
    <mergeCell ref="A3:A6"/>
    <mergeCell ref="B3:B6"/>
    <mergeCell ref="A7:A8"/>
    <mergeCell ref="B7:B8"/>
    <mergeCell ref="A22:A23"/>
    <mergeCell ref="B22:B23"/>
    <mergeCell ref="A9:A10"/>
    <mergeCell ref="B9:B10"/>
    <mergeCell ref="B24:B25"/>
    <mergeCell ref="A28:A29"/>
    <mergeCell ref="B28:B29"/>
    <mergeCell ref="B13:B17"/>
    <mergeCell ref="A11:A12"/>
    <mergeCell ref="A24:A25"/>
    <mergeCell ref="B11:B12"/>
    <mergeCell ref="A13:A17"/>
    <mergeCell ref="B18:B21"/>
    <mergeCell ref="A18:A21"/>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ignoredErrors>
    <ignoredError sqref="E8:E9"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 down sheet'!$A$2:$A$4</xm:f>
          </x14:formula1>
          <xm:sqref>D28:D29 D9:D23</xm:sqref>
        </x14:dataValidation>
        <x14:dataValidation type="list" allowBlank="1" showInputMessage="1" showErrorMessage="1" xr:uid="{04BE623C-73D1-46B7-AFFB-A73BF2B9F5A5}">
          <x14:formula1>
            <xm:f>'drop down sheet'!$A$2:$A$3</xm:f>
          </x14:formula1>
          <xm:sqref>D30 D24 D25 D27 D26 D7 D8 D3 D4 D5 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showGridLines="0" zoomScaleNormal="100" zoomScaleSheetLayoutView="106" workbookViewId="0">
      <pane xSplit="1" ySplit="2" topLeftCell="B13" activePane="bottomRight" state="frozen"/>
      <selection activeCell="A42" sqref="A42:E44"/>
      <selection pane="topRight" activeCell="A42" sqref="A42:E44"/>
      <selection pane="bottomLeft" activeCell="A42" sqref="A42:E44"/>
      <selection pane="bottomRight" activeCell="D14" sqref="D14"/>
    </sheetView>
  </sheetViews>
  <sheetFormatPr defaultColWidth="11.42578125" defaultRowHeight="12.75" x14ac:dyDescent="0.2"/>
  <cols>
    <col min="1" max="1" width="4.5703125" style="2" bestFit="1" customWidth="1"/>
    <col min="2" max="2" width="33.42578125" customWidth="1"/>
    <col min="3" max="3" width="52.5703125" customWidth="1"/>
    <col min="4" max="4" width="8.28515625" customWidth="1"/>
    <col min="5" max="5" width="0.140625" customWidth="1"/>
    <col min="6" max="6" width="45.140625" customWidth="1"/>
  </cols>
  <sheetData>
    <row r="1" spans="1:6" ht="18.75" thickBot="1" x14ac:dyDescent="0.3">
      <c r="A1" s="402" t="s">
        <v>47</v>
      </c>
      <c r="B1" s="403"/>
      <c r="C1" s="403"/>
      <c r="D1" s="403"/>
      <c r="E1" s="403"/>
      <c r="F1" s="404"/>
    </row>
    <row r="2" spans="1:6" s="49" customFormat="1" ht="24.75" customHeight="1" thickBot="1" x14ac:dyDescent="0.25">
      <c r="A2" s="97" t="s">
        <v>40</v>
      </c>
      <c r="B2" s="98"/>
      <c r="C2" s="98" t="s">
        <v>1</v>
      </c>
      <c r="D2" s="77" t="s">
        <v>300</v>
      </c>
      <c r="E2" s="77" t="s">
        <v>17</v>
      </c>
      <c r="F2" s="126" t="s">
        <v>324</v>
      </c>
    </row>
    <row r="3" spans="1:6" s="50" customFormat="1" ht="18" customHeight="1" x14ac:dyDescent="0.2">
      <c r="A3" s="396">
        <v>2.1</v>
      </c>
      <c r="B3" s="399" t="s">
        <v>106</v>
      </c>
      <c r="C3" s="74" t="s">
        <v>142</v>
      </c>
      <c r="D3" s="215"/>
      <c r="E3" s="107" t="str">
        <f>IF(D3="","",IF(D3="No", 0,0.33))</f>
        <v/>
      </c>
      <c r="F3" s="186"/>
    </row>
    <row r="4" spans="1:6" s="50" customFormat="1" ht="18.75" customHeight="1" x14ac:dyDescent="0.2">
      <c r="A4" s="397"/>
      <c r="B4" s="400"/>
      <c r="C4" s="56" t="s">
        <v>141</v>
      </c>
      <c r="D4" s="238"/>
      <c r="E4" s="201" t="str">
        <f>IF(D4="","",IF(D4="No", 0,0.33))</f>
        <v/>
      </c>
      <c r="F4" s="187"/>
    </row>
    <row r="5" spans="1:6" s="50" customFormat="1" ht="17.25" customHeight="1" thickBot="1" x14ac:dyDescent="0.25">
      <c r="A5" s="398"/>
      <c r="B5" s="401"/>
      <c r="C5" s="100" t="s">
        <v>143</v>
      </c>
      <c r="D5" s="239"/>
      <c r="E5" s="200" t="str">
        <f>IF(D5="","",IF(D5="No", 0,0.33))</f>
        <v/>
      </c>
      <c r="F5" s="188"/>
    </row>
    <row r="6" spans="1:6" s="50" customFormat="1" x14ac:dyDescent="0.2">
      <c r="A6" s="407">
        <v>2.2000000000000002</v>
      </c>
      <c r="B6" s="399" t="s">
        <v>144</v>
      </c>
      <c r="C6" s="74" t="s">
        <v>107</v>
      </c>
      <c r="D6" s="215"/>
      <c r="E6" s="107" t="str">
        <f>IF(D6="","",IF(D6="No", 0,0.5))</f>
        <v/>
      </c>
      <c r="F6" s="186"/>
    </row>
    <row r="7" spans="1:6" s="50" customFormat="1" ht="13.5" thickBot="1" x14ac:dyDescent="0.25">
      <c r="A7" s="408"/>
      <c r="B7" s="401"/>
      <c r="C7" s="130" t="s">
        <v>413</v>
      </c>
      <c r="D7" s="239"/>
      <c r="E7" s="200" t="str">
        <f>IF(D7="","",IF(D7="No", 0,0.5))</f>
        <v/>
      </c>
      <c r="F7" s="188"/>
    </row>
    <row r="8" spans="1:6" s="50" customFormat="1" ht="18" customHeight="1" x14ac:dyDescent="0.2">
      <c r="A8" s="407">
        <v>2.2999999999999998</v>
      </c>
      <c r="B8" s="399" t="s">
        <v>69</v>
      </c>
      <c r="C8" s="74" t="s">
        <v>294</v>
      </c>
      <c r="D8" s="215"/>
      <c r="E8" s="107" t="str">
        <f>IF(D8="","",IF(D8="No", 0,0.5))</f>
        <v/>
      </c>
      <c r="F8" s="186"/>
    </row>
    <row r="9" spans="1:6" s="50" customFormat="1" ht="18" customHeight="1" thickBot="1" x14ac:dyDescent="0.25">
      <c r="A9" s="408"/>
      <c r="B9" s="401"/>
      <c r="C9" s="130" t="s">
        <v>398</v>
      </c>
      <c r="D9" s="239"/>
      <c r="E9" s="200" t="str">
        <f>IF(D9="","",IF(D9="No", 0,0.5))</f>
        <v/>
      </c>
      <c r="F9" s="188"/>
    </row>
    <row r="10" spans="1:6" s="50" customFormat="1" ht="45.75" customHeight="1" x14ac:dyDescent="0.2">
      <c r="A10" s="396">
        <v>2.4</v>
      </c>
      <c r="B10" s="399" t="s">
        <v>70</v>
      </c>
      <c r="C10" s="101" t="s">
        <v>147</v>
      </c>
      <c r="D10" s="242"/>
      <c r="E10" s="107" t="str">
        <f>IF(D10="","",IF(D10="No", 0,0.33))</f>
        <v/>
      </c>
      <c r="F10" s="189"/>
    </row>
    <row r="11" spans="1:6" s="50" customFormat="1" ht="23.25" customHeight="1" x14ac:dyDescent="0.2">
      <c r="A11" s="397"/>
      <c r="B11" s="400"/>
      <c r="C11" s="75" t="s">
        <v>145</v>
      </c>
      <c r="D11" s="241"/>
      <c r="E11" s="201" t="str">
        <f>IF(D11="","",IF(D11="No", 0,0.33))</f>
        <v/>
      </c>
      <c r="F11" s="191"/>
    </row>
    <row r="12" spans="1:6" s="50" customFormat="1" ht="27" customHeight="1" thickBot="1" x14ac:dyDescent="0.25">
      <c r="A12" s="398"/>
      <c r="B12" s="401"/>
      <c r="C12" s="102" t="s">
        <v>146</v>
      </c>
      <c r="D12" s="239"/>
      <c r="E12" s="201" t="str">
        <f>IF(D12="","",IF(D12="No", 0,0.33))</f>
        <v/>
      </c>
      <c r="F12" s="188"/>
    </row>
    <row r="13" spans="1:6" s="50" customFormat="1" ht="39" thickBot="1" x14ac:dyDescent="0.25">
      <c r="A13" s="151">
        <v>2.5</v>
      </c>
      <c r="B13" s="103" t="s">
        <v>96</v>
      </c>
      <c r="C13" s="104" t="s">
        <v>97</v>
      </c>
      <c r="D13" s="213"/>
      <c r="E13" s="110" t="str">
        <f>IF(D13="","",IF(D13="No", 0,1))</f>
        <v/>
      </c>
      <c r="F13" s="192"/>
    </row>
    <row r="14" spans="1:6" s="50" customFormat="1" ht="77.25" thickBot="1" x14ac:dyDescent="0.25">
      <c r="A14" s="151">
        <v>2.6</v>
      </c>
      <c r="B14" s="103" t="s">
        <v>98</v>
      </c>
      <c r="C14" s="104" t="s">
        <v>91</v>
      </c>
      <c r="D14" s="213"/>
      <c r="E14" s="110" t="str">
        <f>IF(D14="","",IF(D14="No", 0,1))</f>
        <v/>
      </c>
      <c r="F14" s="192"/>
    </row>
    <row r="15" spans="1:6" s="50" customFormat="1" ht="26.25" customHeight="1" thickBot="1" x14ac:dyDescent="0.25">
      <c r="A15" s="151">
        <v>2.7</v>
      </c>
      <c r="B15" s="104" t="s">
        <v>99</v>
      </c>
      <c r="C15" s="104" t="s">
        <v>100</v>
      </c>
      <c r="D15" s="213"/>
      <c r="E15" s="110" t="str">
        <f>IF(D15="","",IF(D15="No", 0,1))</f>
        <v/>
      </c>
      <c r="F15" s="192"/>
    </row>
    <row r="16" spans="1:6" s="50" customFormat="1" ht="69" customHeight="1" thickBot="1" x14ac:dyDescent="0.25">
      <c r="A16" s="151">
        <v>2.8</v>
      </c>
      <c r="B16" s="104" t="s">
        <v>313</v>
      </c>
      <c r="C16" s="104" t="s">
        <v>101</v>
      </c>
      <c r="D16" s="213"/>
      <c r="E16" s="110" t="str">
        <f>IF(D16="","",IF(D16="No", 0,1))</f>
        <v/>
      </c>
      <c r="F16" s="192"/>
    </row>
    <row r="17" spans="1:6" s="50" customFormat="1" ht="12.75" customHeight="1" x14ac:dyDescent="0.2">
      <c r="A17" s="412">
        <v>2.9</v>
      </c>
      <c r="B17" s="409" t="s">
        <v>303</v>
      </c>
      <c r="C17" s="118" t="s">
        <v>296</v>
      </c>
      <c r="D17" s="215"/>
      <c r="E17" s="81" t="str">
        <f>IF(D17="","",IF(D17="No", 0,0.25))</f>
        <v/>
      </c>
      <c r="F17" s="186"/>
    </row>
    <row r="18" spans="1:6" s="50" customFormat="1" ht="20.100000000000001" customHeight="1" x14ac:dyDescent="0.2">
      <c r="A18" s="413"/>
      <c r="B18" s="410"/>
      <c r="C18" s="94" t="s">
        <v>297</v>
      </c>
      <c r="D18" s="238"/>
      <c r="E18" s="66" t="str">
        <f t="shared" ref="E18:E20" si="0">IF(D18="","",IF(D18="No", 0,0.25))</f>
        <v/>
      </c>
      <c r="F18" s="187"/>
    </row>
    <row r="19" spans="1:6" s="50" customFormat="1" ht="20.100000000000001" customHeight="1" x14ac:dyDescent="0.2">
      <c r="A19" s="413"/>
      <c r="B19" s="410"/>
      <c r="C19" s="94" t="s">
        <v>298</v>
      </c>
      <c r="D19" s="238"/>
      <c r="E19" s="66" t="str">
        <f t="shared" si="0"/>
        <v/>
      </c>
      <c r="F19" s="187"/>
    </row>
    <row r="20" spans="1:6" s="50" customFormat="1" ht="13.5" thickBot="1" x14ac:dyDescent="0.25">
      <c r="A20" s="414"/>
      <c r="B20" s="411"/>
      <c r="C20" s="119" t="s">
        <v>299</v>
      </c>
      <c r="D20" s="239"/>
      <c r="E20" s="116" t="str">
        <f t="shared" si="0"/>
        <v/>
      </c>
      <c r="F20" s="188"/>
    </row>
    <row r="21" spans="1:6" s="50" customFormat="1" ht="51.75" thickBot="1" x14ac:dyDescent="0.25">
      <c r="A21" s="248">
        <v>2.1</v>
      </c>
      <c r="B21" s="249" t="s">
        <v>417</v>
      </c>
      <c r="C21" s="250" t="s">
        <v>419</v>
      </c>
      <c r="D21" s="213"/>
      <c r="E21" s="228" t="str">
        <f>(IF(D21="","",IF(D21="No",0,1)))</f>
        <v/>
      </c>
      <c r="F21" s="229"/>
    </row>
    <row r="22" spans="1:6" ht="13.5" thickBot="1" x14ac:dyDescent="0.25">
      <c r="A22" s="405" t="s">
        <v>16</v>
      </c>
      <c r="B22" s="406"/>
      <c r="C22" s="406"/>
      <c r="D22" s="165">
        <f>COUNT(A3:A21)</f>
        <v>10</v>
      </c>
      <c r="E22" s="166">
        <f>SUM(E3:E21)/D22</f>
        <v>0</v>
      </c>
      <c r="F22" s="167"/>
    </row>
  </sheetData>
  <sheetProtection algorithmName="SHA-512" hashValue="XmKrw8gpgpiw8RARTRtzU677ajEqqrY1vyQhKBsrhnBpYBBym8Yz1yBlJ3V5csDg177iUsDWUlg5Dko4KftV/Q==" saltValue="KzheEtFSXnszj7rKLkdH1g==" spinCount="100000" sheet="1" selectLockedCells="1"/>
  <mergeCells count="12">
    <mergeCell ref="A10:A12"/>
    <mergeCell ref="B10:B12"/>
    <mergeCell ref="A1:F1"/>
    <mergeCell ref="A22:C22"/>
    <mergeCell ref="A3:A5"/>
    <mergeCell ref="B3:B5"/>
    <mergeCell ref="A6:A7"/>
    <mergeCell ref="B6:B7"/>
    <mergeCell ref="B17:B20"/>
    <mergeCell ref="A17:A20"/>
    <mergeCell ref="A8:A9"/>
    <mergeCell ref="B8:B9"/>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 down sheet'!$A$2:$A$4</xm:f>
          </x14:formula1>
          <xm:sqref>D13:D16 D3 D5 D7:D9</xm:sqref>
        </x14:dataValidation>
        <x14:dataValidation type="list" allowBlank="1" showInputMessage="1" showErrorMessage="1" xr:uid="{59E1D305-82F3-4869-8B82-EA5E80FB46CC}">
          <x14:formula1>
            <xm:f>'drop down sheet'!$A$2:$A$3</xm:f>
          </x14:formula1>
          <xm:sqref>D10 D11 D12 D21 D17:D20 D4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9"/>
  <sheetViews>
    <sheetView showGridLines="0" zoomScaleNormal="100" zoomScaleSheetLayoutView="100" workbookViewId="0">
      <pane xSplit="1" ySplit="2" topLeftCell="B50" activePane="bottomRight" state="frozen"/>
      <selection activeCell="A42" sqref="A42:E44"/>
      <selection pane="topRight" activeCell="A42" sqref="A42:E44"/>
      <selection pane="bottomLeft" activeCell="A42" sqref="A42:E44"/>
      <selection pane="bottomRight" activeCell="D26" sqref="D26"/>
    </sheetView>
  </sheetViews>
  <sheetFormatPr defaultColWidth="11.42578125" defaultRowHeight="12.75" x14ac:dyDescent="0.2"/>
  <cols>
    <col min="1" max="1" width="7.28515625" style="64" customWidth="1"/>
    <col min="2" max="2" width="33.42578125" style="27" customWidth="1"/>
    <col min="3" max="3" width="52.5703125" style="27" customWidth="1"/>
    <col min="4" max="4" width="8.28515625" style="27" bestFit="1" customWidth="1"/>
    <col min="5" max="5" width="12" style="27" hidden="1" customWidth="1"/>
    <col min="6" max="6" width="45.140625" style="27" customWidth="1"/>
    <col min="7" max="16384" width="11.42578125" style="27"/>
  </cols>
  <sheetData>
    <row r="1" spans="1:6" ht="18.75" thickBot="1" x14ac:dyDescent="0.3">
      <c r="A1" s="431" t="s">
        <v>48</v>
      </c>
      <c r="B1" s="432"/>
      <c r="C1" s="432"/>
      <c r="D1" s="432"/>
      <c r="E1" s="432"/>
      <c r="F1" s="433"/>
    </row>
    <row r="2" spans="1:6" s="62" customFormat="1" ht="24.75" customHeight="1" thickBot="1" x14ac:dyDescent="0.25">
      <c r="A2" s="90" t="s">
        <v>40</v>
      </c>
      <c r="B2" s="114"/>
      <c r="C2" s="114" t="s">
        <v>1</v>
      </c>
      <c r="D2" s="115" t="s">
        <v>301</v>
      </c>
      <c r="E2" s="115" t="s">
        <v>17</v>
      </c>
      <c r="F2" s="127" t="s">
        <v>324</v>
      </c>
    </row>
    <row r="3" spans="1:6" s="62" customFormat="1" ht="17.25" customHeight="1" x14ac:dyDescent="0.2">
      <c r="A3" s="420">
        <v>3.1</v>
      </c>
      <c r="B3" s="422" t="s">
        <v>110</v>
      </c>
      <c r="C3" s="123" t="s">
        <v>157</v>
      </c>
      <c r="D3" s="215"/>
      <c r="E3" s="81" t="str">
        <f>IF(D3="","",IF(D3="No",0,0.5))</f>
        <v/>
      </c>
      <c r="F3" s="173"/>
    </row>
    <row r="4" spans="1:6" s="62" customFormat="1" ht="16.5" customHeight="1" thickBot="1" x14ac:dyDescent="0.25">
      <c r="A4" s="421"/>
      <c r="B4" s="423"/>
      <c r="C4" s="124" t="s">
        <v>156</v>
      </c>
      <c r="D4" s="239"/>
      <c r="E4" s="106" t="str">
        <f>IF(D4="","",IF(D4="No",0,0.5))</f>
        <v/>
      </c>
      <c r="F4" s="175"/>
    </row>
    <row r="5" spans="1:6" s="62" customFormat="1" ht="30" customHeight="1" x14ac:dyDescent="0.2">
      <c r="A5" s="424">
        <v>3.2</v>
      </c>
      <c r="B5" s="399" t="s">
        <v>56</v>
      </c>
      <c r="C5" s="86" t="s">
        <v>163</v>
      </c>
      <c r="D5" s="215"/>
      <c r="E5" s="113" t="str">
        <f>IF(D5="","",IF(D5="No",0,0.167))</f>
        <v/>
      </c>
      <c r="F5" s="173"/>
    </row>
    <row r="6" spans="1:6" s="62" customFormat="1" ht="18" customHeight="1" x14ac:dyDescent="0.2">
      <c r="A6" s="425"/>
      <c r="B6" s="400"/>
      <c r="C6" s="57" t="s">
        <v>158</v>
      </c>
      <c r="D6" s="238"/>
      <c r="E6" s="66" t="str">
        <f>IF(D6="","",IF(D6="No",0,0.167))</f>
        <v/>
      </c>
      <c r="F6" s="174"/>
    </row>
    <row r="7" spans="1:6" s="62" customFormat="1" x14ac:dyDescent="0.2">
      <c r="A7" s="425"/>
      <c r="B7" s="400"/>
      <c r="C7" s="57" t="s">
        <v>159</v>
      </c>
      <c r="D7" s="238"/>
      <c r="E7" s="66" t="str">
        <f>IF(D7="","",IF(D7="No",0,0.167))</f>
        <v/>
      </c>
      <c r="F7" s="174"/>
    </row>
    <row r="8" spans="1:6" s="62" customFormat="1" x14ac:dyDescent="0.2">
      <c r="A8" s="425"/>
      <c r="B8" s="400"/>
      <c r="C8" s="57" t="s">
        <v>160</v>
      </c>
      <c r="D8" s="238"/>
      <c r="E8" s="66" t="str">
        <f t="shared" ref="E8:E10" si="0">IF(D8="","",IF(D8="No",0,0.167))</f>
        <v/>
      </c>
      <c r="F8" s="174"/>
    </row>
    <row r="9" spans="1:6" s="62" customFormat="1" x14ac:dyDescent="0.2">
      <c r="A9" s="425"/>
      <c r="B9" s="400"/>
      <c r="C9" s="57" t="s">
        <v>161</v>
      </c>
      <c r="D9" s="238"/>
      <c r="E9" s="66" t="str">
        <f t="shared" si="0"/>
        <v/>
      </c>
      <c r="F9" s="174"/>
    </row>
    <row r="10" spans="1:6" s="62" customFormat="1" ht="13.5" thickBot="1" x14ac:dyDescent="0.25">
      <c r="A10" s="426"/>
      <c r="B10" s="401"/>
      <c r="C10" s="87" t="s">
        <v>162</v>
      </c>
      <c r="D10" s="239"/>
      <c r="E10" s="66" t="str">
        <f t="shared" si="0"/>
        <v/>
      </c>
      <c r="F10" s="175"/>
    </row>
    <row r="11" spans="1:6" s="62" customFormat="1" ht="18" customHeight="1" x14ac:dyDescent="0.2">
      <c r="A11" s="424">
        <v>3.3</v>
      </c>
      <c r="B11" s="399" t="s">
        <v>71</v>
      </c>
      <c r="C11" s="108" t="s">
        <v>166</v>
      </c>
      <c r="D11" s="215"/>
      <c r="E11" s="113" t="str">
        <f>IF(D11="","",IF(D11="No",0,0.25))</f>
        <v/>
      </c>
      <c r="F11" s="173"/>
    </row>
    <row r="12" spans="1:6" s="62" customFormat="1" x14ac:dyDescent="0.2">
      <c r="A12" s="425"/>
      <c r="B12" s="400"/>
      <c r="C12" s="55" t="s">
        <v>164</v>
      </c>
      <c r="D12" s="238"/>
      <c r="E12" s="66" t="str">
        <f>IF(D12="","",IF(D12="No",0,0.25))</f>
        <v/>
      </c>
      <c r="F12" s="174"/>
    </row>
    <row r="13" spans="1:6" s="62" customFormat="1" x14ac:dyDescent="0.2">
      <c r="A13" s="425"/>
      <c r="B13" s="400"/>
      <c r="C13" s="55" t="s">
        <v>165</v>
      </c>
      <c r="D13" s="238"/>
      <c r="E13" s="66" t="str">
        <f t="shared" ref="E13:E14" si="1">IF(D13="","",IF(D13="No",0,0.25))</f>
        <v/>
      </c>
      <c r="F13" s="174"/>
    </row>
    <row r="14" spans="1:6" s="62" customFormat="1" ht="13.5" thickBot="1" x14ac:dyDescent="0.25">
      <c r="A14" s="426"/>
      <c r="B14" s="401"/>
      <c r="C14" s="60" t="s">
        <v>167</v>
      </c>
      <c r="D14" s="239"/>
      <c r="E14" s="66" t="str">
        <f t="shared" si="1"/>
        <v/>
      </c>
      <c r="F14" s="175"/>
    </row>
    <row r="15" spans="1:6" s="62" customFormat="1" ht="33" customHeight="1" thickBot="1" x14ac:dyDescent="0.25">
      <c r="A15" s="152">
        <v>3.4</v>
      </c>
      <c r="B15" s="109" t="s">
        <v>81</v>
      </c>
      <c r="C15" s="91" t="s">
        <v>168</v>
      </c>
      <c r="D15" s="213"/>
      <c r="E15" s="107" t="str">
        <f>IF(D15="","",IF(D15="No",0,1))</f>
        <v/>
      </c>
      <c r="F15" s="182"/>
    </row>
    <row r="16" spans="1:6" s="62" customFormat="1" ht="16.5" customHeight="1" x14ac:dyDescent="0.2">
      <c r="A16" s="424">
        <v>3.5</v>
      </c>
      <c r="B16" s="399" t="s">
        <v>57</v>
      </c>
      <c r="C16" s="86" t="s">
        <v>172</v>
      </c>
      <c r="D16" s="215"/>
      <c r="E16" s="113" t="str">
        <f>IF(D16="","",IF(D16="No",0,0.25))</f>
        <v/>
      </c>
      <c r="F16" s="173"/>
    </row>
    <row r="17" spans="1:6" s="62" customFormat="1" ht="18.75" customHeight="1" x14ac:dyDescent="0.2">
      <c r="A17" s="425"/>
      <c r="B17" s="400"/>
      <c r="C17" s="57" t="s">
        <v>169</v>
      </c>
      <c r="D17" s="238"/>
      <c r="E17" s="66" t="str">
        <f>IF(D17="","",IF(D17="No",0,0.25))</f>
        <v/>
      </c>
      <c r="F17" s="174"/>
    </row>
    <row r="18" spans="1:6" s="62" customFormat="1" ht="18" customHeight="1" x14ac:dyDescent="0.2">
      <c r="A18" s="425"/>
      <c r="B18" s="400"/>
      <c r="C18" s="57" t="s">
        <v>170</v>
      </c>
      <c r="D18" s="238"/>
      <c r="E18" s="66" t="str">
        <f t="shared" ref="E18:E19" si="2">IF(D18="","",IF(D18="No",0,0.25))</f>
        <v/>
      </c>
      <c r="F18" s="174"/>
    </row>
    <row r="19" spans="1:6" s="62" customFormat="1" ht="18.75" customHeight="1" thickBot="1" x14ac:dyDescent="0.25">
      <c r="A19" s="426"/>
      <c r="B19" s="401"/>
      <c r="C19" s="87" t="s">
        <v>171</v>
      </c>
      <c r="D19" s="239"/>
      <c r="E19" s="66" t="str">
        <f t="shared" si="2"/>
        <v/>
      </c>
      <c r="F19" s="175"/>
    </row>
    <row r="20" spans="1:6" s="62" customFormat="1" x14ac:dyDescent="0.2">
      <c r="A20" s="424">
        <v>3.6</v>
      </c>
      <c r="B20" s="399" t="s">
        <v>77</v>
      </c>
      <c r="C20" s="108" t="s">
        <v>175</v>
      </c>
      <c r="D20" s="215"/>
      <c r="E20" s="113" t="str">
        <f>IF(D20="","",IF(D20="No",0,0.25))</f>
        <v/>
      </c>
      <c r="F20" s="173"/>
    </row>
    <row r="21" spans="1:6" s="62" customFormat="1" x14ac:dyDescent="0.2">
      <c r="A21" s="425"/>
      <c r="B21" s="400"/>
      <c r="C21" s="55" t="s">
        <v>173</v>
      </c>
      <c r="D21" s="238"/>
      <c r="E21" s="66" t="str">
        <f>IF(D21="","",IF(D21="No",0,0.25))</f>
        <v/>
      </c>
      <c r="F21" s="174"/>
    </row>
    <row r="22" spans="1:6" s="62" customFormat="1" x14ac:dyDescent="0.2">
      <c r="A22" s="425"/>
      <c r="B22" s="400"/>
      <c r="C22" s="55" t="s">
        <v>117</v>
      </c>
      <c r="D22" s="238"/>
      <c r="E22" s="66" t="str">
        <f t="shared" ref="E22:E23" si="3">IF(D22="","",IF(D22="No",0,0.25))</f>
        <v/>
      </c>
      <c r="F22" s="174"/>
    </row>
    <row r="23" spans="1:6" s="62" customFormat="1" ht="13.5" thickBot="1" x14ac:dyDescent="0.25">
      <c r="A23" s="426"/>
      <c r="B23" s="401"/>
      <c r="C23" s="60" t="s">
        <v>174</v>
      </c>
      <c r="D23" s="239"/>
      <c r="E23" s="66" t="str">
        <f t="shared" si="3"/>
        <v/>
      </c>
      <c r="F23" s="175"/>
    </row>
    <row r="24" spans="1:6" s="62" customFormat="1" ht="25.5" x14ac:dyDescent="0.2">
      <c r="A24" s="424">
        <v>3.7</v>
      </c>
      <c r="B24" s="399" t="s">
        <v>58</v>
      </c>
      <c r="C24" s="108" t="s">
        <v>176</v>
      </c>
      <c r="D24" s="215"/>
      <c r="E24" s="81" t="str">
        <f>IF(D24="","",IF(D24="No",0,0.5))</f>
        <v/>
      </c>
      <c r="F24" s="173"/>
    </row>
    <row r="25" spans="1:6" s="62" customFormat="1" ht="26.25" thickBot="1" x14ac:dyDescent="0.25">
      <c r="A25" s="426"/>
      <c r="B25" s="401"/>
      <c r="C25" s="60" t="s">
        <v>177</v>
      </c>
      <c r="D25" s="239"/>
      <c r="E25" s="106" t="str">
        <f>IF(D25="","",IF(D25="No",0,0.5))</f>
        <v/>
      </c>
      <c r="F25" s="175"/>
    </row>
    <row r="26" spans="1:6" s="62" customFormat="1" ht="19.5" customHeight="1" x14ac:dyDescent="0.2">
      <c r="A26" s="424">
        <v>3.8</v>
      </c>
      <c r="B26" s="422" t="s">
        <v>59</v>
      </c>
      <c r="C26" s="123" t="s">
        <v>295</v>
      </c>
      <c r="D26" s="215"/>
      <c r="E26" s="113" t="str">
        <f>IF(D26="","",IF(D26="No",0,0.2))</f>
        <v/>
      </c>
      <c r="F26" s="173"/>
    </row>
    <row r="27" spans="1:6" s="62" customFormat="1" x14ac:dyDescent="0.2">
      <c r="A27" s="425"/>
      <c r="B27" s="430"/>
      <c r="C27" s="125" t="s">
        <v>227</v>
      </c>
      <c r="D27" s="238"/>
      <c r="E27" s="66" t="str">
        <f>IF(D27="","",IF(D27="No",0,0.2))</f>
        <v/>
      </c>
      <c r="F27" s="174"/>
    </row>
    <row r="28" spans="1:6" s="62" customFormat="1" x14ac:dyDescent="0.2">
      <c r="A28" s="425"/>
      <c r="B28" s="430"/>
      <c r="C28" s="125" t="s">
        <v>228</v>
      </c>
      <c r="D28" s="238"/>
      <c r="E28" s="66" t="str">
        <f>IF(D28="","",IF(D28="No",0,0.2))</f>
        <v/>
      </c>
      <c r="F28" s="174"/>
    </row>
    <row r="29" spans="1:6" s="62" customFormat="1" x14ac:dyDescent="0.2">
      <c r="A29" s="425"/>
      <c r="B29" s="430"/>
      <c r="C29" s="125" t="s">
        <v>229</v>
      </c>
      <c r="D29" s="238"/>
      <c r="E29" s="66" t="str">
        <f>IF(D29="","",IF(D29="No",0,0.2))</f>
        <v/>
      </c>
      <c r="F29" s="174"/>
    </row>
    <row r="30" spans="1:6" s="62" customFormat="1" ht="26.25" thickBot="1" x14ac:dyDescent="0.25">
      <c r="A30" s="426"/>
      <c r="B30" s="423"/>
      <c r="C30" s="124" t="s">
        <v>396</v>
      </c>
      <c r="D30" s="239"/>
      <c r="E30" s="106" t="str">
        <f>IF(D30="","",IF(D30="No",0,0.2))</f>
        <v/>
      </c>
      <c r="F30" s="175"/>
    </row>
    <row r="31" spans="1:6" s="62" customFormat="1" ht="18" customHeight="1" x14ac:dyDescent="0.2">
      <c r="A31" s="424">
        <v>3.9</v>
      </c>
      <c r="B31" s="422" t="s">
        <v>315</v>
      </c>
      <c r="C31" s="123" t="s">
        <v>179</v>
      </c>
      <c r="D31" s="215"/>
      <c r="E31" s="81" t="str">
        <f>IF(D31="","",IF(D31="No",0,0.5))</f>
        <v/>
      </c>
      <c r="F31" s="173"/>
    </row>
    <row r="32" spans="1:6" s="62" customFormat="1" ht="42" customHeight="1" thickBot="1" x14ac:dyDescent="0.25">
      <c r="A32" s="426"/>
      <c r="B32" s="423"/>
      <c r="C32" s="124" t="s">
        <v>178</v>
      </c>
      <c r="D32" s="239"/>
      <c r="E32" s="106" t="str">
        <f>IF(D32="","",IF(D32="No",0,0.5))</f>
        <v/>
      </c>
      <c r="F32" s="175"/>
    </row>
    <row r="33" spans="1:6" s="62" customFormat="1" ht="18" customHeight="1" x14ac:dyDescent="0.2">
      <c r="A33" s="415">
        <v>3.1</v>
      </c>
      <c r="B33" s="422" t="s">
        <v>74</v>
      </c>
      <c r="C33" s="123" t="s">
        <v>181</v>
      </c>
      <c r="D33" s="215"/>
      <c r="E33" s="81" t="str">
        <f>IF(D33="","",IF(D33="No",0,0.5))</f>
        <v/>
      </c>
      <c r="F33" s="173"/>
    </row>
    <row r="34" spans="1:6" s="62" customFormat="1" ht="21" customHeight="1" thickBot="1" x14ac:dyDescent="0.25">
      <c r="A34" s="416"/>
      <c r="B34" s="423"/>
      <c r="C34" s="124" t="s">
        <v>180</v>
      </c>
      <c r="D34" s="244"/>
      <c r="E34" s="116" t="str">
        <f>IF(D34="","",IF(D34="No",0,0.5))</f>
        <v/>
      </c>
      <c r="F34" s="175"/>
    </row>
    <row r="35" spans="1:6" s="62" customFormat="1" ht="16.5" customHeight="1" x14ac:dyDescent="0.2">
      <c r="A35" s="415">
        <v>3.11</v>
      </c>
      <c r="B35" s="422" t="s">
        <v>60</v>
      </c>
      <c r="C35" s="123" t="s">
        <v>186</v>
      </c>
      <c r="D35" s="215"/>
      <c r="E35" s="113" t="str">
        <f>IF(D35="","",IF(D35="No",0,0.143))</f>
        <v/>
      </c>
      <c r="F35" s="173"/>
    </row>
    <row r="36" spans="1:6" s="62" customFormat="1" x14ac:dyDescent="0.2">
      <c r="A36" s="417"/>
      <c r="B36" s="430"/>
      <c r="C36" s="125" t="s">
        <v>316</v>
      </c>
      <c r="D36" s="238"/>
      <c r="E36" s="66" t="str">
        <f>IF(D36="","",IF(D36="No",0,0.143))</f>
        <v/>
      </c>
      <c r="F36" s="174"/>
    </row>
    <row r="37" spans="1:6" s="62" customFormat="1" x14ac:dyDescent="0.2">
      <c r="A37" s="417"/>
      <c r="B37" s="430"/>
      <c r="C37" s="125" t="s">
        <v>182</v>
      </c>
      <c r="D37" s="238"/>
      <c r="E37" s="66" t="str">
        <f>IF(D37="","",IF(D37="No",0,0.143))</f>
        <v/>
      </c>
      <c r="F37" s="174"/>
    </row>
    <row r="38" spans="1:6" s="62" customFormat="1" x14ac:dyDescent="0.2">
      <c r="A38" s="417"/>
      <c r="B38" s="430"/>
      <c r="C38" s="125" t="s">
        <v>183</v>
      </c>
      <c r="D38" s="238"/>
      <c r="E38" s="66" t="str">
        <f t="shared" ref="E38:E41" si="4">IF(D38="","",IF(D38="No",0,0.143))</f>
        <v/>
      </c>
      <c r="F38" s="174"/>
    </row>
    <row r="39" spans="1:6" s="62" customFormat="1" x14ac:dyDescent="0.2">
      <c r="A39" s="417"/>
      <c r="B39" s="430"/>
      <c r="C39" s="125" t="s">
        <v>184</v>
      </c>
      <c r="D39" s="238"/>
      <c r="E39" s="66" t="str">
        <f t="shared" si="4"/>
        <v/>
      </c>
      <c r="F39" s="174"/>
    </row>
    <row r="40" spans="1:6" s="62" customFormat="1" x14ac:dyDescent="0.2">
      <c r="A40" s="417"/>
      <c r="B40" s="430"/>
      <c r="C40" s="125" t="s">
        <v>185</v>
      </c>
      <c r="D40" s="238"/>
      <c r="E40" s="66" t="str">
        <f t="shared" si="4"/>
        <v/>
      </c>
      <c r="F40" s="174"/>
    </row>
    <row r="41" spans="1:6" s="62" customFormat="1" ht="13.5" thickBot="1" x14ac:dyDescent="0.25">
      <c r="A41" s="416"/>
      <c r="B41" s="423"/>
      <c r="C41" s="124" t="s">
        <v>187</v>
      </c>
      <c r="D41" s="239"/>
      <c r="E41" s="66" t="str">
        <f t="shared" si="4"/>
        <v/>
      </c>
      <c r="F41" s="175"/>
    </row>
    <row r="42" spans="1:6" s="62" customFormat="1" ht="25.5" customHeight="1" x14ac:dyDescent="0.2">
      <c r="A42" s="415">
        <v>3.12</v>
      </c>
      <c r="B42" s="422" t="s">
        <v>108</v>
      </c>
      <c r="C42" s="123" t="s">
        <v>190</v>
      </c>
      <c r="D42" s="215"/>
      <c r="E42" s="113" t="str">
        <f>IF(D42="","",IF(D42="No",0,0.33))</f>
        <v/>
      </c>
      <c r="F42" s="173"/>
    </row>
    <row r="43" spans="1:6" s="62" customFormat="1" ht="25.5" x14ac:dyDescent="0.2">
      <c r="A43" s="417"/>
      <c r="B43" s="430"/>
      <c r="C43" s="125" t="s">
        <v>188</v>
      </c>
      <c r="D43" s="238"/>
      <c r="E43" s="66" t="str">
        <f>IF(D43="","",IF(D43="No",0,0.33))</f>
        <v/>
      </c>
      <c r="F43" s="174"/>
    </row>
    <row r="44" spans="1:6" s="62" customFormat="1" ht="13.5" thickBot="1" x14ac:dyDescent="0.25">
      <c r="A44" s="416"/>
      <c r="B44" s="423"/>
      <c r="C44" s="124" t="s">
        <v>189</v>
      </c>
      <c r="D44" s="239"/>
      <c r="E44" s="66" t="str">
        <f>IF(D44="","",IF(D44="No",0,0.33))</f>
        <v/>
      </c>
      <c r="F44" s="175"/>
    </row>
    <row r="45" spans="1:6" s="62" customFormat="1" ht="18.75" customHeight="1" x14ac:dyDescent="0.2">
      <c r="A45" s="415">
        <v>3.13</v>
      </c>
      <c r="B45" s="427" t="s">
        <v>61</v>
      </c>
      <c r="C45" s="123" t="s">
        <v>193</v>
      </c>
      <c r="D45" s="215"/>
      <c r="E45" s="113" t="str">
        <f>IF(D45="","",IF(D45="No",0,0.25))</f>
        <v/>
      </c>
      <c r="F45" s="173"/>
    </row>
    <row r="46" spans="1:6" s="62" customFormat="1" ht="25.5" x14ac:dyDescent="0.2">
      <c r="A46" s="417"/>
      <c r="B46" s="428"/>
      <c r="C46" s="125" t="s">
        <v>192</v>
      </c>
      <c r="D46" s="238"/>
      <c r="E46" s="66" t="str">
        <f>IF(D46="","",IF(D46="No",0,0.25))</f>
        <v/>
      </c>
      <c r="F46" s="174"/>
    </row>
    <row r="47" spans="1:6" s="62" customFormat="1" x14ac:dyDescent="0.2">
      <c r="A47" s="417"/>
      <c r="B47" s="428"/>
      <c r="C47" s="125" t="s">
        <v>191</v>
      </c>
      <c r="D47" s="238"/>
      <c r="E47" s="66" t="str">
        <f t="shared" ref="E47:E48" si="5">IF(D47="","",IF(D47="No",0,0.25))</f>
        <v/>
      </c>
      <c r="F47" s="174"/>
    </row>
    <row r="48" spans="1:6" s="62" customFormat="1" ht="13.5" thickBot="1" x14ac:dyDescent="0.25">
      <c r="A48" s="416"/>
      <c r="B48" s="429"/>
      <c r="C48" s="124" t="s">
        <v>194</v>
      </c>
      <c r="D48" s="239"/>
      <c r="E48" s="66" t="str">
        <f t="shared" si="5"/>
        <v/>
      </c>
      <c r="F48" s="175"/>
    </row>
    <row r="49" spans="1:6" s="62" customFormat="1" ht="18" customHeight="1" x14ac:dyDescent="0.2">
      <c r="A49" s="415">
        <v>3.14</v>
      </c>
      <c r="B49" s="399" t="s">
        <v>109</v>
      </c>
      <c r="C49" s="86" t="s">
        <v>317</v>
      </c>
      <c r="D49" s="215"/>
      <c r="E49" s="113" t="str">
        <f t="shared" ref="E49:E54" si="6">IF(D49="","",IF(D49="No",0,0.33))</f>
        <v/>
      </c>
      <c r="F49" s="173"/>
    </row>
    <row r="50" spans="1:6" s="62" customFormat="1" ht="14.25" customHeight="1" x14ac:dyDescent="0.2">
      <c r="A50" s="417"/>
      <c r="B50" s="400"/>
      <c r="C50" s="57" t="s">
        <v>195</v>
      </c>
      <c r="D50" s="238"/>
      <c r="E50" s="66" t="str">
        <f t="shared" si="6"/>
        <v/>
      </c>
      <c r="F50" s="174"/>
    </row>
    <row r="51" spans="1:6" s="62" customFormat="1" ht="13.5" thickBot="1" x14ac:dyDescent="0.25">
      <c r="A51" s="416"/>
      <c r="B51" s="401"/>
      <c r="C51" s="87" t="s">
        <v>196</v>
      </c>
      <c r="D51" s="239"/>
      <c r="E51" s="66" t="str">
        <f t="shared" si="6"/>
        <v/>
      </c>
      <c r="F51" s="175"/>
    </row>
    <row r="52" spans="1:6" s="62" customFormat="1" x14ac:dyDescent="0.2">
      <c r="A52" s="415">
        <v>3.15</v>
      </c>
      <c r="B52" s="399" t="s">
        <v>200</v>
      </c>
      <c r="C52" s="111" t="s">
        <v>199</v>
      </c>
      <c r="D52" s="215"/>
      <c r="E52" s="113" t="str">
        <f t="shared" si="6"/>
        <v/>
      </c>
      <c r="F52" s="173"/>
    </row>
    <row r="53" spans="1:6" s="62" customFormat="1" x14ac:dyDescent="0.2">
      <c r="A53" s="417"/>
      <c r="B53" s="400"/>
      <c r="C53" s="58" t="s">
        <v>198</v>
      </c>
      <c r="D53" s="238"/>
      <c r="E53" s="66" t="str">
        <f t="shared" si="6"/>
        <v/>
      </c>
      <c r="F53" s="174"/>
    </row>
    <row r="54" spans="1:6" s="62" customFormat="1" ht="13.5" thickBot="1" x14ac:dyDescent="0.25">
      <c r="A54" s="416"/>
      <c r="B54" s="401"/>
      <c r="C54" s="112" t="s">
        <v>197</v>
      </c>
      <c r="D54" s="239"/>
      <c r="E54" s="106" t="str">
        <f t="shared" si="6"/>
        <v/>
      </c>
      <c r="F54" s="175"/>
    </row>
    <row r="55" spans="1:6" s="62" customFormat="1" ht="30.75" customHeight="1" x14ac:dyDescent="0.2">
      <c r="A55" s="415">
        <v>3.16</v>
      </c>
      <c r="B55" s="399" t="s">
        <v>65</v>
      </c>
      <c r="C55" s="86" t="s">
        <v>201</v>
      </c>
      <c r="D55" s="215"/>
      <c r="E55" s="81" t="str">
        <f>IF(D55="","",IF(D55="NO",0,0.5))</f>
        <v/>
      </c>
      <c r="F55" s="173"/>
    </row>
    <row r="56" spans="1:6" s="62" customFormat="1" ht="30.75" customHeight="1" thickBot="1" x14ac:dyDescent="0.25">
      <c r="A56" s="416"/>
      <c r="B56" s="401"/>
      <c r="C56" s="87" t="s">
        <v>202</v>
      </c>
      <c r="D56" s="239"/>
      <c r="E56" s="106" t="str">
        <f>IF(D56="","",IF(D56="No",0,0.5))</f>
        <v/>
      </c>
      <c r="F56" s="175"/>
    </row>
    <row r="57" spans="1:6" s="62" customFormat="1" ht="21" customHeight="1" x14ac:dyDescent="0.2">
      <c r="A57" s="415">
        <v>3.17</v>
      </c>
      <c r="B57" s="399" t="s">
        <v>62</v>
      </c>
      <c r="C57" s="86" t="s">
        <v>203</v>
      </c>
      <c r="D57" s="215"/>
      <c r="E57" s="81" t="str">
        <f>IF(D57="","",IF(D57="No",0,0.5))</f>
        <v/>
      </c>
      <c r="F57" s="173"/>
    </row>
    <row r="58" spans="1:6" s="62" customFormat="1" ht="26.25" thickBot="1" x14ac:dyDescent="0.25">
      <c r="A58" s="416"/>
      <c r="B58" s="401"/>
      <c r="C58" s="87" t="s">
        <v>204</v>
      </c>
      <c r="D58" s="239"/>
      <c r="E58" s="106" t="str">
        <f>IF(D58="","",IF(D58="No",0,0.5))</f>
        <v/>
      </c>
      <c r="F58" s="175"/>
    </row>
    <row r="59" spans="1:6" s="62" customFormat="1" ht="25.5" x14ac:dyDescent="0.2">
      <c r="A59" s="415">
        <v>3.18</v>
      </c>
      <c r="B59" s="399" t="s">
        <v>63</v>
      </c>
      <c r="C59" s="86" t="s">
        <v>205</v>
      </c>
      <c r="D59" s="215"/>
      <c r="E59" s="113" t="str">
        <f t="shared" ref="E59:E76" si="7">IF(D59="","",IF(D59="No",0,0.33))</f>
        <v/>
      </c>
      <c r="F59" s="173"/>
    </row>
    <row r="60" spans="1:6" s="62" customFormat="1" x14ac:dyDescent="0.2">
      <c r="A60" s="417"/>
      <c r="B60" s="400"/>
      <c r="C60" s="57" t="s">
        <v>206</v>
      </c>
      <c r="D60" s="238"/>
      <c r="E60" s="66" t="str">
        <f t="shared" si="7"/>
        <v/>
      </c>
      <c r="F60" s="174"/>
    </row>
    <row r="61" spans="1:6" s="62" customFormat="1" ht="13.5" thickBot="1" x14ac:dyDescent="0.25">
      <c r="A61" s="416"/>
      <c r="B61" s="401"/>
      <c r="C61" s="124" t="s">
        <v>207</v>
      </c>
      <c r="D61" s="239"/>
      <c r="E61" s="66" t="str">
        <f t="shared" si="7"/>
        <v/>
      </c>
      <c r="F61" s="175"/>
    </row>
    <row r="62" spans="1:6" s="62" customFormat="1" x14ac:dyDescent="0.2">
      <c r="A62" s="417">
        <v>3.19</v>
      </c>
      <c r="B62" s="400" t="s">
        <v>64</v>
      </c>
      <c r="C62" s="105" t="s">
        <v>208</v>
      </c>
      <c r="D62" s="240"/>
      <c r="E62" s="113" t="str">
        <f t="shared" si="7"/>
        <v/>
      </c>
      <c r="F62" s="183"/>
    </row>
    <row r="63" spans="1:6" s="62" customFormat="1" ht="16.5" customHeight="1" x14ac:dyDescent="0.2">
      <c r="A63" s="417"/>
      <c r="B63" s="400"/>
      <c r="C63" s="57" t="s">
        <v>209</v>
      </c>
      <c r="D63" s="241"/>
      <c r="E63" s="66" t="str">
        <f t="shared" si="7"/>
        <v/>
      </c>
      <c r="F63" s="174"/>
    </row>
    <row r="64" spans="1:6" s="62" customFormat="1" ht="27.75" customHeight="1" thickBot="1" x14ac:dyDescent="0.25">
      <c r="A64" s="417"/>
      <c r="B64" s="400"/>
      <c r="C64" s="65" t="s">
        <v>210</v>
      </c>
      <c r="D64" s="241"/>
      <c r="E64" s="106" t="str">
        <f t="shared" si="7"/>
        <v/>
      </c>
      <c r="F64" s="184"/>
    </row>
    <row r="65" spans="1:6" s="62" customFormat="1" x14ac:dyDescent="0.2">
      <c r="A65" s="415">
        <v>3.2</v>
      </c>
      <c r="B65" s="399" t="s">
        <v>78</v>
      </c>
      <c r="C65" s="86" t="s">
        <v>213</v>
      </c>
      <c r="D65" s="242"/>
      <c r="E65" s="113" t="str">
        <f t="shared" si="7"/>
        <v/>
      </c>
      <c r="F65" s="173"/>
    </row>
    <row r="66" spans="1:6" s="62" customFormat="1" x14ac:dyDescent="0.2">
      <c r="A66" s="417"/>
      <c r="B66" s="400"/>
      <c r="C66" s="65" t="s">
        <v>211</v>
      </c>
      <c r="D66" s="241"/>
      <c r="E66" s="66" t="str">
        <f t="shared" si="7"/>
        <v/>
      </c>
      <c r="F66" s="184"/>
    </row>
    <row r="67" spans="1:6" s="62" customFormat="1" ht="13.5" thickBot="1" x14ac:dyDescent="0.25">
      <c r="A67" s="416"/>
      <c r="B67" s="401"/>
      <c r="C67" s="87" t="s">
        <v>212</v>
      </c>
      <c r="D67" s="239"/>
      <c r="E67" s="66" t="str">
        <f t="shared" si="7"/>
        <v/>
      </c>
      <c r="F67" s="175"/>
    </row>
    <row r="68" spans="1:6" s="62" customFormat="1" x14ac:dyDescent="0.2">
      <c r="A68" s="415">
        <v>3.21</v>
      </c>
      <c r="B68" s="399" t="s">
        <v>314</v>
      </c>
      <c r="C68" s="95" t="s">
        <v>216</v>
      </c>
      <c r="D68" s="242"/>
      <c r="E68" s="113" t="str">
        <f t="shared" si="7"/>
        <v/>
      </c>
      <c r="F68" s="185"/>
    </row>
    <row r="69" spans="1:6" s="62" customFormat="1" x14ac:dyDescent="0.2">
      <c r="A69" s="417"/>
      <c r="B69" s="400"/>
      <c r="C69" s="65" t="s">
        <v>214</v>
      </c>
      <c r="D69" s="241"/>
      <c r="E69" s="66" t="str">
        <f t="shared" si="7"/>
        <v/>
      </c>
      <c r="F69" s="184"/>
    </row>
    <row r="70" spans="1:6" s="62" customFormat="1" ht="13.5" thickBot="1" x14ac:dyDescent="0.25">
      <c r="A70" s="416"/>
      <c r="B70" s="401"/>
      <c r="C70" s="87" t="s">
        <v>215</v>
      </c>
      <c r="D70" s="239"/>
      <c r="E70" s="106" t="str">
        <f t="shared" si="7"/>
        <v/>
      </c>
      <c r="F70" s="175"/>
    </row>
    <row r="71" spans="1:6" s="62" customFormat="1" x14ac:dyDescent="0.2">
      <c r="A71" s="415">
        <v>3.22</v>
      </c>
      <c r="B71" s="399" t="s">
        <v>111</v>
      </c>
      <c r="C71" s="95" t="s">
        <v>219</v>
      </c>
      <c r="D71" s="242"/>
      <c r="E71" s="113" t="str">
        <f t="shared" si="7"/>
        <v/>
      </c>
      <c r="F71" s="185"/>
    </row>
    <row r="72" spans="1:6" s="62" customFormat="1" x14ac:dyDescent="0.2">
      <c r="A72" s="417"/>
      <c r="B72" s="400"/>
      <c r="C72" s="65" t="s">
        <v>217</v>
      </c>
      <c r="D72" s="241"/>
      <c r="E72" s="66" t="str">
        <f t="shared" si="7"/>
        <v/>
      </c>
      <c r="F72" s="184"/>
    </row>
    <row r="73" spans="1:6" s="62" customFormat="1" ht="13.5" thickBot="1" x14ac:dyDescent="0.25">
      <c r="A73" s="416"/>
      <c r="B73" s="401"/>
      <c r="C73" s="87" t="s">
        <v>218</v>
      </c>
      <c r="D73" s="239"/>
      <c r="E73" s="66" t="str">
        <f t="shared" si="7"/>
        <v/>
      </c>
      <c r="F73" s="175"/>
    </row>
    <row r="74" spans="1:6" s="62" customFormat="1" x14ac:dyDescent="0.2">
      <c r="A74" s="415">
        <v>3.23</v>
      </c>
      <c r="B74" s="399" t="s">
        <v>79</v>
      </c>
      <c r="C74" s="99" t="s">
        <v>222</v>
      </c>
      <c r="D74" s="242"/>
      <c r="E74" s="113" t="str">
        <f t="shared" si="7"/>
        <v/>
      </c>
      <c r="F74" s="185"/>
    </row>
    <row r="75" spans="1:6" s="62" customFormat="1" x14ac:dyDescent="0.2">
      <c r="A75" s="417"/>
      <c r="B75" s="400"/>
      <c r="C75" s="59" t="s">
        <v>220</v>
      </c>
      <c r="D75" s="241"/>
      <c r="E75" s="66" t="str">
        <f t="shared" si="7"/>
        <v/>
      </c>
      <c r="F75" s="184"/>
    </row>
    <row r="76" spans="1:6" s="62" customFormat="1" ht="13.5" thickBot="1" x14ac:dyDescent="0.25">
      <c r="A76" s="416"/>
      <c r="B76" s="401"/>
      <c r="C76" s="60" t="s">
        <v>221</v>
      </c>
      <c r="D76" s="239"/>
      <c r="E76" s="106" t="str">
        <f t="shared" si="7"/>
        <v/>
      </c>
      <c r="F76" s="175"/>
    </row>
    <row r="77" spans="1:6" s="62" customFormat="1" ht="38.25" x14ac:dyDescent="0.2">
      <c r="A77" s="415">
        <v>3.24</v>
      </c>
      <c r="B77" s="399" t="s">
        <v>80</v>
      </c>
      <c r="C77" s="99" t="s">
        <v>223</v>
      </c>
      <c r="D77" s="242"/>
      <c r="E77" s="81" t="str">
        <f>IF(D77="","",IF(D77="No",0,0.5))</f>
        <v/>
      </c>
      <c r="F77" s="185"/>
    </row>
    <row r="78" spans="1:6" s="62" customFormat="1" ht="26.25" thickBot="1" x14ac:dyDescent="0.25">
      <c r="A78" s="416"/>
      <c r="B78" s="401"/>
      <c r="C78" s="60" t="s">
        <v>224</v>
      </c>
      <c r="D78" s="239"/>
      <c r="E78" s="116" t="str">
        <f>IF(D78="","",IF(D78="No",0,0.5))</f>
        <v/>
      </c>
      <c r="F78" s="175"/>
    </row>
    <row r="79" spans="1:6" ht="13.5" thickBot="1" x14ac:dyDescent="0.25">
      <c r="A79" s="418" t="s">
        <v>16</v>
      </c>
      <c r="B79" s="419"/>
      <c r="C79" s="419"/>
      <c r="D79" s="168">
        <f>COUNT(A3:A78)</f>
        <v>24</v>
      </c>
      <c r="E79" s="169">
        <f>SUM(E3:E78)/D79</f>
        <v>0</v>
      </c>
      <c r="F79" s="170"/>
    </row>
  </sheetData>
  <sheetProtection algorithmName="SHA-512" hashValue="RMJu9BkmpPkPXMeLNL9ZOaF8ORCuhYMg9pfPaPSrpj458RaNlAYLsMFQc6dnChPIQPve2ayNjEw54A3Jdpy+Pg==" saltValue="T8MiALnrzKkmAGHE0txZLA==" spinCount="100000" sheet="1" selectLockedCells="1"/>
  <mergeCells count="48">
    <mergeCell ref="A35:A41"/>
    <mergeCell ref="B35:B41"/>
    <mergeCell ref="A42:A44"/>
    <mergeCell ref="B42:B44"/>
    <mergeCell ref="A33:A34"/>
    <mergeCell ref="B33:B34"/>
    <mergeCell ref="A1:F1"/>
    <mergeCell ref="A11:A14"/>
    <mergeCell ref="B11:B14"/>
    <mergeCell ref="A16:A19"/>
    <mergeCell ref="B16:B19"/>
    <mergeCell ref="A20:A23"/>
    <mergeCell ref="B20:B23"/>
    <mergeCell ref="A24:A25"/>
    <mergeCell ref="B24:B25"/>
    <mergeCell ref="A31:A32"/>
    <mergeCell ref="B31:B32"/>
    <mergeCell ref="A26:A30"/>
    <mergeCell ref="B26:B30"/>
    <mergeCell ref="A79:C79"/>
    <mergeCell ref="A3:A4"/>
    <mergeCell ref="B3:B4"/>
    <mergeCell ref="A5:A10"/>
    <mergeCell ref="B5:B10"/>
    <mergeCell ref="A45:A48"/>
    <mergeCell ref="B45:B48"/>
    <mergeCell ref="A49:A51"/>
    <mergeCell ref="B49:B51"/>
    <mergeCell ref="A52:A54"/>
    <mergeCell ref="B52:B54"/>
    <mergeCell ref="A55:A56"/>
    <mergeCell ref="B55:B56"/>
    <mergeCell ref="A57:A58"/>
    <mergeCell ref="B57:B58"/>
    <mergeCell ref="A59:A61"/>
    <mergeCell ref="B59:B61"/>
    <mergeCell ref="A62:A64"/>
    <mergeCell ref="B62:B64"/>
    <mergeCell ref="A65:A67"/>
    <mergeCell ref="B65:B67"/>
    <mergeCell ref="A77:A78"/>
    <mergeCell ref="B77:B78"/>
    <mergeCell ref="A68:A70"/>
    <mergeCell ref="B68:B70"/>
    <mergeCell ref="A71:A73"/>
    <mergeCell ref="B71:B73"/>
    <mergeCell ref="A74:A76"/>
    <mergeCell ref="B74:B76"/>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rowBreaks count="2" manualBreakCount="2">
    <brk id="34" max="16383" man="1"/>
    <brk id="67" max="16383" man="1"/>
  </rowBreaks>
  <ignoredErrors>
    <ignoredError sqref="E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'drop down sheet'!$A$2:$A$4</xm:f>
          </x14:formula1>
          <xm:sqref>D33:D34 D45:D48 D23 D52:D61 D68:D70</xm:sqref>
        </x14:dataValidation>
        <x14:dataValidation type="list" allowBlank="1" showInputMessage="1" showErrorMessage="1" xr:uid="{F9D43F66-3B3D-49B5-99AB-D0323291AAB2}">
          <x14:formula1>
            <xm:f>'drop down sheet'!$A$2:$A$3</xm:f>
          </x14:formula1>
          <xm:sqref>D5 D6 D7 D8 D9 D10 D16 D17 D18 D19 D65 D66 D67 D49 D50 D51 D62 D63 D64 D31 D32 D26 D27 D28 D29 D30 D11 D12 D13 D14 D42 D43 D44 D35 D36 D37 D38 D39 D40 D41 D3 D4 D15 D24 D25 D20 D21 D22 D77 D78 D71 D72 D73 D74 D75 D76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showGridLines="0" zoomScale="115" zoomScaleNormal="115" zoomScaleSheetLayoutView="110" workbookViewId="0">
      <pane xSplit="1" ySplit="2" topLeftCell="B3" activePane="bottomRight" state="frozen"/>
      <selection activeCell="A42" sqref="A42:E44"/>
      <selection pane="topRight" activeCell="A42" sqref="A42:E44"/>
      <selection pane="bottomLeft" activeCell="A42" sqref="A42:E44"/>
      <selection pane="bottomRight" activeCell="D8" sqref="D8"/>
    </sheetView>
  </sheetViews>
  <sheetFormatPr defaultColWidth="11.42578125" defaultRowHeight="12.75" x14ac:dyDescent="0.2"/>
  <cols>
    <col min="1" max="1" width="4.5703125" style="2" bestFit="1" customWidth="1"/>
    <col min="2" max="2" width="33.42578125" customWidth="1"/>
    <col min="3" max="3" width="52.5703125" customWidth="1"/>
    <col min="4" max="4" width="6.7109375" customWidth="1"/>
    <col min="5" max="5" width="6.7109375" hidden="1" customWidth="1"/>
    <col min="6" max="6" width="45.140625" customWidth="1"/>
    <col min="8" max="8" width="0" hidden="1" customWidth="1"/>
  </cols>
  <sheetData>
    <row r="1" spans="1:8" ht="18.75" thickBot="1" x14ac:dyDescent="0.3">
      <c r="A1" s="434" t="s">
        <v>46</v>
      </c>
      <c r="B1" s="435"/>
      <c r="C1" s="435"/>
      <c r="D1" s="435"/>
      <c r="E1" s="435"/>
      <c r="F1" s="436"/>
    </row>
    <row r="2" spans="1:8" s="49" customFormat="1" ht="24.75" customHeight="1" thickBot="1" x14ac:dyDescent="0.25">
      <c r="A2" s="153" t="s">
        <v>40</v>
      </c>
      <c r="B2" s="154"/>
      <c r="C2" s="154" t="s">
        <v>1</v>
      </c>
      <c r="D2" s="155" t="s">
        <v>301</v>
      </c>
      <c r="E2" s="115" t="s">
        <v>17</v>
      </c>
      <c r="F2" s="127" t="s">
        <v>324</v>
      </c>
    </row>
    <row r="3" spans="1:8" s="50" customFormat="1" ht="26.25" customHeight="1" x14ac:dyDescent="0.2">
      <c r="A3" s="396">
        <v>4.0999999999999996</v>
      </c>
      <c r="B3" s="422" t="s">
        <v>337</v>
      </c>
      <c r="C3" s="123" t="s">
        <v>338</v>
      </c>
      <c r="D3" s="215"/>
      <c r="E3" s="107" t="str">
        <f>IF(D3="","",IF(D3="No",0,H8))</f>
        <v/>
      </c>
      <c r="F3" s="186"/>
    </row>
    <row r="4" spans="1:8" s="50" customFormat="1" x14ac:dyDescent="0.2">
      <c r="A4" s="397"/>
      <c r="B4" s="400"/>
      <c r="C4" s="57" t="s">
        <v>231</v>
      </c>
      <c r="D4" s="238"/>
      <c r="E4" s="106" t="str">
        <f>IF(D4="","",IF(D4="No",0,H8))</f>
        <v/>
      </c>
      <c r="F4" s="187"/>
    </row>
    <row r="5" spans="1:8" s="50" customFormat="1" ht="26.25" thickBot="1" x14ac:dyDescent="0.25">
      <c r="A5" s="398"/>
      <c r="B5" s="401"/>
      <c r="C5" s="87" t="s">
        <v>230</v>
      </c>
      <c r="D5" s="239"/>
      <c r="E5" s="116" t="str">
        <f>IF(D5="","",IF(D5="No",0,H8))</f>
        <v/>
      </c>
      <c r="F5" s="188"/>
    </row>
    <row r="6" spans="1:8" s="50" customFormat="1" x14ac:dyDescent="0.2">
      <c r="A6" s="437">
        <v>4.2</v>
      </c>
      <c r="B6" s="399" t="s">
        <v>66</v>
      </c>
      <c r="C6" s="86" t="s">
        <v>234</v>
      </c>
      <c r="D6" s="215"/>
      <c r="E6" s="107" t="str">
        <f>IF(D6="","",IF(D6="No",0,H8))</f>
        <v/>
      </c>
      <c r="F6" s="186"/>
    </row>
    <row r="7" spans="1:8" s="50" customFormat="1" x14ac:dyDescent="0.2">
      <c r="A7" s="438"/>
      <c r="B7" s="400"/>
      <c r="C7" s="57" t="s">
        <v>232</v>
      </c>
      <c r="D7" s="238"/>
      <c r="E7" s="106" t="str">
        <f>IF(D7="","",IF(D7="No",0,H8))</f>
        <v/>
      </c>
      <c r="F7" s="187"/>
    </row>
    <row r="8" spans="1:8" s="50" customFormat="1" ht="13.5" thickBot="1" x14ac:dyDescent="0.25">
      <c r="A8" s="439"/>
      <c r="B8" s="401"/>
      <c r="C8" s="87" t="s">
        <v>233</v>
      </c>
      <c r="D8" s="239"/>
      <c r="E8" s="106" t="str">
        <f>IF(D8="","",IF(D8="No",0,H8))</f>
        <v/>
      </c>
      <c r="F8" s="188"/>
      <c r="H8" s="50">
        <f>1/3</f>
        <v>0.33333333333333331</v>
      </c>
    </row>
    <row r="9" spans="1:8" s="50" customFormat="1" x14ac:dyDescent="0.2">
      <c r="A9" s="437">
        <v>4.3</v>
      </c>
      <c r="B9" s="399" t="s">
        <v>112</v>
      </c>
      <c r="C9" s="86" t="s">
        <v>235</v>
      </c>
      <c r="D9" s="215"/>
      <c r="E9" s="107" t="str">
        <f>IF(D9="","",IF(D9="No",0,0.5))</f>
        <v/>
      </c>
      <c r="F9" s="186"/>
    </row>
    <row r="10" spans="1:8" s="50" customFormat="1" ht="13.5" thickBot="1" x14ac:dyDescent="0.25">
      <c r="A10" s="439"/>
      <c r="B10" s="401"/>
      <c r="C10" s="87" t="s">
        <v>236</v>
      </c>
      <c r="D10" s="239"/>
      <c r="E10" s="116" t="str">
        <f>IF(D10="","",IF(D10="No",0,0.5))</f>
        <v/>
      </c>
      <c r="F10" s="188"/>
    </row>
    <row r="11" spans="1:8" s="50" customFormat="1" ht="16.5" customHeight="1" x14ac:dyDescent="0.2">
      <c r="A11" s="437">
        <v>4.4000000000000004</v>
      </c>
      <c r="B11" s="399" t="s">
        <v>67</v>
      </c>
      <c r="C11" s="95" t="s">
        <v>238</v>
      </c>
      <c r="D11" s="242"/>
      <c r="E11" s="107" t="str">
        <f>IF(D11="","",IF(D11="No",0,0.5))</f>
        <v/>
      </c>
      <c r="F11" s="189"/>
    </row>
    <row r="12" spans="1:8" s="50" customFormat="1" ht="13.5" thickBot="1" x14ac:dyDescent="0.25">
      <c r="A12" s="439"/>
      <c r="B12" s="401"/>
      <c r="C12" s="87" t="s">
        <v>237</v>
      </c>
      <c r="D12" s="239"/>
      <c r="E12" s="116" t="str">
        <f>IF(D12="","",IF(D12="No",0,0.5))</f>
        <v/>
      </c>
      <c r="F12" s="188"/>
    </row>
    <row r="13" spans="1:8" s="50" customFormat="1" ht="54" customHeight="1" thickBot="1" x14ac:dyDescent="0.25">
      <c r="A13" s="152">
        <v>4.5</v>
      </c>
      <c r="B13" s="117" t="s">
        <v>113</v>
      </c>
      <c r="C13" s="91" t="s">
        <v>318</v>
      </c>
      <c r="D13" s="213"/>
      <c r="E13" s="110" t="str">
        <f>IF(D13="","",IF(D13="No",0,1))</f>
        <v/>
      </c>
      <c r="F13" s="190"/>
    </row>
    <row r="14" spans="1:8" s="32" customFormat="1" ht="27" customHeight="1" x14ac:dyDescent="0.2">
      <c r="A14" s="440">
        <v>4.5999999999999996</v>
      </c>
      <c r="B14" s="443" t="s">
        <v>139</v>
      </c>
      <c r="C14" s="105" t="s">
        <v>137</v>
      </c>
      <c r="D14" s="271"/>
      <c r="E14" s="272" t="str">
        <f>IF(D14="","",IF(D14="NO",0,0.2))</f>
        <v/>
      </c>
      <c r="F14" s="232"/>
    </row>
    <row r="15" spans="1:8" s="32" customFormat="1" ht="20.25" customHeight="1" x14ac:dyDescent="0.2">
      <c r="A15" s="441"/>
      <c r="B15" s="444"/>
      <c r="C15" s="57" t="s">
        <v>138</v>
      </c>
      <c r="D15" s="203"/>
      <c r="E15" s="66" t="str">
        <f t="shared" ref="E15:E18" si="0">IF(D15="","",IF(D15="NO",0,0.2))</f>
        <v/>
      </c>
      <c r="F15" s="216"/>
    </row>
    <row r="16" spans="1:8" s="32" customFormat="1" ht="20.25" customHeight="1" x14ac:dyDescent="0.2">
      <c r="A16" s="441"/>
      <c r="B16" s="444"/>
      <c r="C16" s="125" t="s">
        <v>358</v>
      </c>
      <c r="D16" s="203"/>
      <c r="E16" s="66" t="str">
        <f t="shared" si="0"/>
        <v/>
      </c>
      <c r="F16" s="216"/>
    </row>
    <row r="17" spans="1:6" s="32" customFormat="1" ht="25.5" x14ac:dyDescent="0.2">
      <c r="A17" s="441"/>
      <c r="B17" s="444"/>
      <c r="C17" s="125" t="s">
        <v>403</v>
      </c>
      <c r="D17" s="203"/>
      <c r="E17" s="66" t="str">
        <f t="shared" si="0"/>
        <v/>
      </c>
      <c r="F17" s="216"/>
    </row>
    <row r="18" spans="1:6" s="32" customFormat="1" ht="26.25" thickBot="1" x14ac:dyDescent="0.25">
      <c r="A18" s="442"/>
      <c r="B18" s="445"/>
      <c r="C18" s="124" t="s">
        <v>404</v>
      </c>
      <c r="D18" s="217"/>
      <c r="E18" s="273" t="str">
        <f t="shared" si="0"/>
        <v/>
      </c>
      <c r="F18" s="218"/>
    </row>
    <row r="19" spans="1:6" ht="13.5" thickBot="1" x14ac:dyDescent="0.25">
      <c r="A19" s="405" t="s">
        <v>16</v>
      </c>
      <c r="B19" s="406"/>
      <c r="C19" s="406"/>
      <c r="D19" s="165">
        <f>COUNT(A3:A18)</f>
        <v>6</v>
      </c>
      <c r="E19" s="274">
        <f>SUM(E3:E18)/D19</f>
        <v>0</v>
      </c>
      <c r="F19" s="167"/>
    </row>
  </sheetData>
  <sheetProtection algorithmName="SHA-512" hashValue="AlkAsWf6NpPmVwVUOJx0AdKze8dblqSiS8RsLIUJ1Las02mo3sgkluVmc4T3XYTe5Cf+0if8nbsPJRh8BJVZGg==" saltValue="07aCmkjMmBJgOlntblvh2w==" spinCount="100000" sheet="1" selectLockedCells="1"/>
  <mergeCells count="12">
    <mergeCell ref="A1:F1"/>
    <mergeCell ref="A19:C19"/>
    <mergeCell ref="A3:A5"/>
    <mergeCell ref="B3:B5"/>
    <mergeCell ref="A6:A8"/>
    <mergeCell ref="B6:B8"/>
    <mergeCell ref="A9:A10"/>
    <mergeCell ref="B9:B10"/>
    <mergeCell ref="A11:A12"/>
    <mergeCell ref="B11:B12"/>
    <mergeCell ref="A14:A18"/>
    <mergeCell ref="B14:B18"/>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'drop down sheet'!$A$2:$A$4</xm:f>
          </x14:formula1>
          <xm:sqref>D9:D18</xm:sqref>
        </x14:dataValidation>
        <x14:dataValidation type="list" allowBlank="1" showInputMessage="1" showErrorMessage="1" xr:uid="{00EAFA64-6448-43A7-86C9-4CC1E8C684CC}">
          <x14:formula1>
            <xm:f>'drop down sheet'!$A$2:$A$3</xm:f>
          </x14:formula1>
          <xm:sqref>D3 D4 D5 D6 D7 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showGridLines="0" zoomScale="90" zoomScaleNormal="90" zoomScaleSheetLayoutView="112" workbookViewId="0">
      <pane xSplit="1" ySplit="2" topLeftCell="B3" activePane="bottomRight" state="frozen"/>
      <selection activeCell="A42" sqref="A42:E44"/>
      <selection pane="topRight" activeCell="A42" sqref="A42:E44"/>
      <selection pane="bottomLeft" activeCell="A42" sqref="A42:E44"/>
      <selection pane="bottomRight" activeCell="D3" sqref="D3"/>
    </sheetView>
  </sheetViews>
  <sheetFormatPr defaultColWidth="11.42578125" defaultRowHeight="12.75" x14ac:dyDescent="0.2"/>
  <cols>
    <col min="1" max="1" width="8.140625" style="2" customWidth="1"/>
    <col min="2" max="2" width="33.42578125" customWidth="1"/>
    <col min="3" max="3" width="52.5703125" customWidth="1"/>
    <col min="4" max="4" width="6.7109375" customWidth="1"/>
    <col min="5" max="5" width="18.140625" hidden="1" customWidth="1"/>
    <col min="6" max="6" width="45.140625" customWidth="1"/>
    <col min="8" max="8" width="26.7109375" customWidth="1"/>
  </cols>
  <sheetData>
    <row r="1" spans="1:6" ht="18.75" thickBot="1" x14ac:dyDescent="0.3">
      <c r="A1" s="402" t="s">
        <v>72</v>
      </c>
      <c r="B1" s="403"/>
      <c r="C1" s="403"/>
      <c r="D1" s="403"/>
      <c r="E1" s="403"/>
      <c r="F1" s="404"/>
    </row>
    <row r="2" spans="1:6" s="49" customFormat="1" ht="24.75" customHeight="1" thickBot="1" x14ac:dyDescent="0.25">
      <c r="A2" s="120" t="s">
        <v>40</v>
      </c>
      <c r="B2" s="121"/>
      <c r="C2" s="121" t="s">
        <v>1</v>
      </c>
      <c r="D2" s="115" t="s">
        <v>301</v>
      </c>
      <c r="E2" s="122" t="s">
        <v>17</v>
      </c>
      <c r="F2" s="127" t="s">
        <v>324</v>
      </c>
    </row>
    <row r="3" spans="1:6" s="50" customFormat="1" ht="51.75" thickBot="1" x14ac:dyDescent="0.25">
      <c r="A3" s="156">
        <v>5.0999999999999996</v>
      </c>
      <c r="B3" s="109" t="s">
        <v>239</v>
      </c>
      <c r="C3" s="109" t="s">
        <v>243</v>
      </c>
      <c r="D3" s="213"/>
      <c r="E3" s="205" t="str">
        <f>IF(D3="","",IF(D3="No",0,1))</f>
        <v/>
      </c>
      <c r="F3" s="192"/>
    </row>
    <row r="4" spans="1:6" s="50" customFormat="1" x14ac:dyDescent="0.2">
      <c r="A4" s="446">
        <v>5.2</v>
      </c>
      <c r="B4" s="448" t="s">
        <v>440</v>
      </c>
      <c r="C4" s="246" t="s">
        <v>435</v>
      </c>
      <c r="D4" s="242"/>
      <c r="E4" s="245" t="str">
        <f>IF(D4="","",IF(D4="No",0,0.25))</f>
        <v/>
      </c>
      <c r="F4" s="189"/>
    </row>
    <row r="5" spans="1:6" s="50" customFormat="1" x14ac:dyDescent="0.2">
      <c r="A5" s="447"/>
      <c r="B5" s="449"/>
      <c r="C5" s="247" t="s">
        <v>436</v>
      </c>
      <c r="D5" s="238"/>
      <c r="E5" s="209" t="str">
        <f>IF(D5="","",IF(D5="No",0,0.25))</f>
        <v/>
      </c>
      <c r="F5" s="187"/>
    </row>
    <row r="6" spans="1:6" s="50" customFormat="1" x14ac:dyDescent="0.2">
      <c r="A6" s="447"/>
      <c r="B6" s="449"/>
      <c r="C6" s="247" t="s">
        <v>437</v>
      </c>
      <c r="D6" s="238"/>
      <c r="E6" s="209" t="str">
        <f>IF(D6="","",IF(D6="No",0,0.25))</f>
        <v/>
      </c>
      <c r="F6" s="187"/>
    </row>
    <row r="7" spans="1:6" s="50" customFormat="1" x14ac:dyDescent="0.2">
      <c r="A7" s="447"/>
      <c r="B7" s="449"/>
      <c r="C7" s="247" t="s">
        <v>438</v>
      </c>
      <c r="D7" s="238"/>
      <c r="E7" s="209" t="str">
        <f>IF(D7="","",IF(D7="No",0,0.25))</f>
        <v/>
      </c>
      <c r="F7" s="187"/>
    </row>
    <row r="8" spans="1:6" s="50" customFormat="1" ht="13.5" thickBot="1" x14ac:dyDescent="0.25">
      <c r="A8" s="447"/>
      <c r="B8" s="449"/>
      <c r="C8" s="227" t="s">
        <v>293</v>
      </c>
      <c r="D8" s="243"/>
      <c r="E8" s="225" t="str">
        <f>IF(D8="","",IF(D8="No",0,0))</f>
        <v/>
      </c>
      <c r="F8" s="233"/>
    </row>
    <row r="9" spans="1:6" s="50" customFormat="1" ht="25.5" x14ac:dyDescent="0.2">
      <c r="A9" s="453">
        <v>5.3</v>
      </c>
      <c r="B9" s="399" t="s">
        <v>240</v>
      </c>
      <c r="C9" s="74" t="s">
        <v>241</v>
      </c>
      <c r="D9" s="215"/>
      <c r="E9" s="211" t="str">
        <f>IF(D9="","",IF(D9="No",0,0.5))</f>
        <v/>
      </c>
      <c r="F9" s="186"/>
    </row>
    <row r="10" spans="1:6" s="50" customFormat="1" ht="21.75" customHeight="1" thickBot="1" x14ac:dyDescent="0.25">
      <c r="A10" s="454"/>
      <c r="B10" s="401"/>
      <c r="C10" s="100" t="s">
        <v>242</v>
      </c>
      <c r="D10" s="239"/>
      <c r="E10" s="277" t="str">
        <f>IF(D10="","",IF(D10="No",0,0.5))</f>
        <v/>
      </c>
      <c r="F10" s="188"/>
    </row>
    <row r="11" spans="1:6" s="50" customFormat="1" ht="26.25" thickBot="1" x14ac:dyDescent="0.25">
      <c r="A11" s="259">
        <v>5.4</v>
      </c>
      <c r="B11" s="283" t="s">
        <v>263</v>
      </c>
      <c r="C11" s="283" t="s">
        <v>244</v>
      </c>
      <c r="D11" s="244"/>
      <c r="E11" s="282" t="str">
        <f>IF(D11="","",IF(D11="No",0,1))</f>
        <v/>
      </c>
      <c r="F11" s="284"/>
    </row>
    <row r="12" spans="1:6" s="50" customFormat="1" x14ac:dyDescent="0.2">
      <c r="A12" s="458">
        <v>5.5</v>
      </c>
      <c r="B12" s="399" t="s">
        <v>264</v>
      </c>
      <c r="C12" s="74" t="s">
        <v>265</v>
      </c>
      <c r="D12" s="215"/>
      <c r="E12" s="206" t="str">
        <f>IF(D12="","",IF(D12="No",0,0.1667))</f>
        <v/>
      </c>
      <c r="F12" s="186"/>
    </row>
    <row r="13" spans="1:6" s="50" customFormat="1" x14ac:dyDescent="0.2">
      <c r="A13" s="459"/>
      <c r="B13" s="400"/>
      <c r="C13" s="236" t="s">
        <v>431</v>
      </c>
      <c r="D13" s="240"/>
      <c r="E13" s="208" t="str">
        <f>IF(D13="","",IF(D13="No",0,0.1667))</f>
        <v/>
      </c>
      <c r="F13" s="232"/>
    </row>
    <row r="14" spans="1:6" s="50" customFormat="1" x14ac:dyDescent="0.2">
      <c r="A14" s="459"/>
      <c r="B14" s="400"/>
      <c r="C14" s="56" t="s">
        <v>266</v>
      </c>
      <c r="D14" s="238"/>
      <c r="E14" s="208" t="str">
        <f t="shared" ref="E14:E17" si="0">IF(D14="","",IF(D14="No",0,0.1667))</f>
        <v/>
      </c>
      <c r="F14" s="187"/>
    </row>
    <row r="15" spans="1:6" s="50" customFormat="1" x14ac:dyDescent="0.2">
      <c r="A15" s="459"/>
      <c r="B15" s="400"/>
      <c r="C15" s="56" t="s">
        <v>267</v>
      </c>
      <c r="D15" s="238"/>
      <c r="E15" s="208" t="str">
        <f t="shared" si="0"/>
        <v/>
      </c>
      <c r="F15" s="187"/>
    </row>
    <row r="16" spans="1:6" s="50" customFormat="1" x14ac:dyDescent="0.2">
      <c r="A16" s="459"/>
      <c r="B16" s="400"/>
      <c r="C16" s="56" t="s">
        <v>268</v>
      </c>
      <c r="D16" s="238"/>
      <c r="E16" s="208" t="str">
        <f t="shared" si="0"/>
        <v/>
      </c>
      <c r="F16" s="187"/>
    </row>
    <row r="17" spans="1:6" s="50" customFormat="1" ht="13.5" thickBot="1" x14ac:dyDescent="0.25">
      <c r="A17" s="460"/>
      <c r="B17" s="401"/>
      <c r="C17" s="100" t="s">
        <v>269</v>
      </c>
      <c r="D17" s="239"/>
      <c r="E17" s="207" t="str">
        <f t="shared" si="0"/>
        <v/>
      </c>
      <c r="F17" s="188"/>
    </row>
    <row r="18" spans="1:6" s="50" customFormat="1" ht="39" thickBot="1" x14ac:dyDescent="0.25">
      <c r="A18" s="157">
        <v>5.6</v>
      </c>
      <c r="B18" s="109" t="s">
        <v>245</v>
      </c>
      <c r="C18" s="109" t="s">
        <v>244</v>
      </c>
      <c r="D18" s="213"/>
      <c r="E18" s="205" t="str">
        <f>IF(D18="","",IF(D18="No",0,1))</f>
        <v/>
      </c>
      <c r="F18" s="192"/>
    </row>
    <row r="19" spans="1:6" s="50" customFormat="1" x14ac:dyDescent="0.2">
      <c r="A19" s="450">
        <v>5.7</v>
      </c>
      <c r="B19" s="399" t="s">
        <v>246</v>
      </c>
      <c r="C19" s="74" t="s">
        <v>247</v>
      </c>
      <c r="D19" s="215"/>
      <c r="E19" s="206" t="str">
        <f>IF(D19="","",IF(D19="No",0,0.1429))</f>
        <v/>
      </c>
      <c r="F19" s="193"/>
    </row>
    <row r="20" spans="1:6" s="50" customFormat="1" x14ac:dyDescent="0.2">
      <c r="A20" s="452"/>
      <c r="B20" s="400"/>
      <c r="C20" s="56" t="s">
        <v>155</v>
      </c>
      <c r="D20" s="238"/>
      <c r="E20" s="208" t="str">
        <f t="shared" ref="E20:E25" si="1">IF(D20="","",IF(D20="No",0,0.1429))</f>
        <v/>
      </c>
      <c r="F20" s="194"/>
    </row>
    <row r="21" spans="1:6" s="50" customFormat="1" x14ac:dyDescent="0.2">
      <c r="A21" s="452"/>
      <c r="B21" s="400"/>
      <c r="C21" s="56" t="s">
        <v>248</v>
      </c>
      <c r="D21" s="238"/>
      <c r="E21" s="208" t="str">
        <f t="shared" si="1"/>
        <v/>
      </c>
      <c r="F21" s="194"/>
    </row>
    <row r="22" spans="1:6" s="50" customFormat="1" x14ac:dyDescent="0.2">
      <c r="A22" s="452"/>
      <c r="B22" s="400"/>
      <c r="C22" s="56" t="s">
        <v>249</v>
      </c>
      <c r="D22" s="238"/>
      <c r="E22" s="208" t="str">
        <f t="shared" si="1"/>
        <v/>
      </c>
      <c r="F22" s="194"/>
    </row>
    <row r="23" spans="1:6" s="50" customFormat="1" x14ac:dyDescent="0.2">
      <c r="A23" s="452"/>
      <c r="B23" s="400"/>
      <c r="C23" s="236" t="s">
        <v>441</v>
      </c>
      <c r="D23" s="238"/>
      <c r="E23" s="208" t="str">
        <f t="shared" si="1"/>
        <v/>
      </c>
      <c r="F23" s="194"/>
    </row>
    <row r="24" spans="1:6" s="50" customFormat="1" x14ac:dyDescent="0.2">
      <c r="A24" s="452"/>
      <c r="B24" s="400"/>
      <c r="C24" s="56" t="s">
        <v>250</v>
      </c>
      <c r="D24" s="238"/>
      <c r="E24" s="208" t="str">
        <f t="shared" si="1"/>
        <v/>
      </c>
      <c r="F24" s="194"/>
    </row>
    <row r="25" spans="1:6" s="50" customFormat="1" ht="13.5" thickBot="1" x14ac:dyDescent="0.25">
      <c r="A25" s="451"/>
      <c r="B25" s="401"/>
      <c r="C25" s="100" t="s">
        <v>251</v>
      </c>
      <c r="D25" s="239"/>
      <c r="E25" s="207" t="str">
        <f t="shared" si="1"/>
        <v/>
      </c>
      <c r="F25" s="195"/>
    </row>
    <row r="26" spans="1:6" s="50" customFormat="1" ht="69.75" customHeight="1" thickBot="1" x14ac:dyDescent="0.25">
      <c r="A26" s="252">
        <v>5.8</v>
      </c>
      <c r="B26" s="251" t="s">
        <v>415</v>
      </c>
      <c r="C26" s="253" t="s">
        <v>418</v>
      </c>
      <c r="D26" s="243"/>
      <c r="E26" s="225" t="str">
        <f>IF(D26="","",IF(D26="No",0,1))</f>
        <v/>
      </c>
      <c r="F26" s="226"/>
    </row>
    <row r="27" spans="1:6" s="50" customFormat="1" ht="20.25" customHeight="1" x14ac:dyDescent="0.2">
      <c r="A27" s="450">
        <v>5.9</v>
      </c>
      <c r="B27" s="399" t="s">
        <v>252</v>
      </c>
      <c r="C27" s="74" t="s">
        <v>253</v>
      </c>
      <c r="D27" s="215"/>
      <c r="E27" s="211" t="str">
        <f>IF(D27="","",IF(D27="No",0,0.5))</f>
        <v/>
      </c>
      <c r="F27" s="193"/>
    </row>
    <row r="28" spans="1:6" s="50" customFormat="1" ht="30" customHeight="1" thickBot="1" x14ac:dyDescent="0.25">
      <c r="A28" s="452"/>
      <c r="B28" s="400"/>
      <c r="C28" s="279" t="s">
        <v>254</v>
      </c>
      <c r="D28" s="241"/>
      <c r="E28" s="278" t="str">
        <f>IF(D28="","",IF(D28="No",0,0.5))</f>
        <v/>
      </c>
      <c r="F28" s="280"/>
    </row>
    <row r="29" spans="1:6" s="50" customFormat="1" x14ac:dyDescent="0.2">
      <c r="A29" s="455">
        <v>5.0999999999999996</v>
      </c>
      <c r="B29" s="399" t="s">
        <v>255</v>
      </c>
      <c r="C29" s="212" t="s">
        <v>445</v>
      </c>
      <c r="D29" s="215"/>
      <c r="E29" s="211" t="str">
        <f>IF(D29="","",IF(D29="No",0,0.5))</f>
        <v/>
      </c>
      <c r="F29" s="193"/>
    </row>
    <row r="30" spans="1:6" s="50" customFormat="1" ht="13.5" thickBot="1" x14ac:dyDescent="0.25">
      <c r="A30" s="457"/>
      <c r="B30" s="401"/>
      <c r="C30" s="100" t="s">
        <v>254</v>
      </c>
      <c r="D30" s="239"/>
      <c r="E30" s="277" t="str">
        <f>IF(D30="","",IF(D30="No",0,0.5))</f>
        <v/>
      </c>
      <c r="F30" s="195"/>
    </row>
    <row r="31" spans="1:6" s="50" customFormat="1" x14ac:dyDescent="0.2">
      <c r="A31" s="456">
        <v>5.1100000000000003</v>
      </c>
      <c r="B31" s="400" t="s">
        <v>257</v>
      </c>
      <c r="C31" s="275" t="s">
        <v>258</v>
      </c>
      <c r="D31" s="240"/>
      <c r="E31" s="210" t="str">
        <f>IF(D31="","",IF(D31="No",0,0.1429))</f>
        <v/>
      </c>
      <c r="F31" s="276"/>
    </row>
    <row r="32" spans="1:6" s="50" customFormat="1" x14ac:dyDescent="0.2">
      <c r="A32" s="456"/>
      <c r="B32" s="400"/>
      <c r="C32" s="56" t="s">
        <v>259</v>
      </c>
      <c r="D32" s="238"/>
      <c r="E32" s="208" t="str">
        <f t="shared" ref="E32:E35" si="2">IF(D32="","",IF(D32="No",0,0.1429))</f>
        <v/>
      </c>
      <c r="F32" s="194"/>
    </row>
    <row r="33" spans="1:6" s="50" customFormat="1" x14ac:dyDescent="0.2">
      <c r="A33" s="456"/>
      <c r="B33" s="400"/>
      <c r="C33" s="56" t="s">
        <v>319</v>
      </c>
      <c r="D33" s="238"/>
      <c r="E33" s="208" t="str">
        <f t="shared" si="2"/>
        <v/>
      </c>
      <c r="F33" s="194"/>
    </row>
    <row r="34" spans="1:6" s="50" customFormat="1" x14ac:dyDescent="0.2">
      <c r="A34" s="456"/>
      <c r="B34" s="400"/>
      <c r="C34" s="56" t="s">
        <v>260</v>
      </c>
      <c r="D34" s="238"/>
      <c r="E34" s="208" t="str">
        <f t="shared" si="2"/>
        <v/>
      </c>
      <c r="F34" s="194"/>
    </row>
    <row r="35" spans="1:6" s="50" customFormat="1" x14ac:dyDescent="0.2">
      <c r="A35" s="456"/>
      <c r="B35" s="400"/>
      <c r="C35" s="56" t="s">
        <v>320</v>
      </c>
      <c r="D35" s="238"/>
      <c r="E35" s="208" t="str">
        <f t="shared" si="2"/>
        <v/>
      </c>
      <c r="F35" s="194"/>
    </row>
    <row r="36" spans="1:6" s="50" customFormat="1" x14ac:dyDescent="0.2">
      <c r="A36" s="456"/>
      <c r="B36" s="400"/>
      <c r="C36" s="56" t="s">
        <v>261</v>
      </c>
      <c r="D36" s="238"/>
      <c r="E36" s="208" t="str">
        <f>IF(D36="","",IF(D36="No",0,0.1429))</f>
        <v/>
      </c>
      <c r="F36" s="194"/>
    </row>
    <row r="37" spans="1:6" s="50" customFormat="1" ht="13.5" thickBot="1" x14ac:dyDescent="0.25">
      <c r="A37" s="456"/>
      <c r="B37" s="400"/>
      <c r="C37" s="279" t="s">
        <v>262</v>
      </c>
      <c r="D37" s="241"/>
      <c r="E37" s="281" t="str">
        <f>IF(D37="","",IF(D37="No",0,0.1429))</f>
        <v/>
      </c>
      <c r="F37" s="280"/>
    </row>
    <row r="38" spans="1:6" s="50" customFormat="1" x14ac:dyDescent="0.2">
      <c r="A38" s="455">
        <v>5.12</v>
      </c>
      <c r="B38" s="422" t="s">
        <v>336</v>
      </c>
      <c r="C38" s="212" t="s">
        <v>446</v>
      </c>
      <c r="D38" s="242"/>
      <c r="E38" s="211" t="str">
        <f>IF(D38="","",IF(D38="No",0,0.5))</f>
        <v/>
      </c>
      <c r="F38" s="196"/>
    </row>
    <row r="39" spans="1:6" s="50" customFormat="1" ht="13.5" thickBot="1" x14ac:dyDescent="0.25">
      <c r="A39" s="457"/>
      <c r="B39" s="423"/>
      <c r="C39" s="100" t="s">
        <v>254</v>
      </c>
      <c r="D39" s="239"/>
      <c r="E39" s="277" t="str">
        <f>IF(D39="","",IF(D39="No",0,0.5))</f>
        <v/>
      </c>
      <c r="F39" s="195"/>
    </row>
    <row r="40" spans="1:6" s="50" customFormat="1" x14ac:dyDescent="0.2">
      <c r="A40" s="452">
        <v>5.13</v>
      </c>
      <c r="B40" s="400" t="s">
        <v>270</v>
      </c>
      <c r="C40" s="275" t="s">
        <v>321</v>
      </c>
      <c r="D40" s="240"/>
      <c r="E40" s="210" t="str">
        <f>IF(D40="","",IF(D40="No",0,0.06667))</f>
        <v/>
      </c>
      <c r="F40" s="276"/>
    </row>
    <row r="41" spans="1:6" s="50" customFormat="1" x14ac:dyDescent="0.2">
      <c r="A41" s="452"/>
      <c r="B41" s="400"/>
      <c r="C41" s="231" t="s">
        <v>420</v>
      </c>
      <c r="D41" s="238"/>
      <c r="E41" s="201" t="str">
        <f t="shared" ref="E41:E53" si="3">IF(D41="","",IF(D41="No",0,0.06667))</f>
        <v/>
      </c>
      <c r="F41" s="194"/>
    </row>
    <row r="42" spans="1:6" s="50" customFormat="1" x14ac:dyDescent="0.2">
      <c r="A42" s="452"/>
      <c r="B42" s="400"/>
      <c r="C42" s="56" t="s">
        <v>271</v>
      </c>
      <c r="D42" s="238"/>
      <c r="E42" s="201" t="str">
        <f t="shared" si="3"/>
        <v/>
      </c>
      <c r="F42" s="194"/>
    </row>
    <row r="43" spans="1:6" s="50" customFormat="1" x14ac:dyDescent="0.2">
      <c r="A43" s="452"/>
      <c r="B43" s="400"/>
      <c r="C43" s="236" t="s">
        <v>421</v>
      </c>
      <c r="D43" s="238"/>
      <c r="E43" s="201" t="str">
        <f t="shared" si="3"/>
        <v/>
      </c>
      <c r="F43" s="194"/>
    </row>
    <row r="44" spans="1:6" s="50" customFormat="1" x14ac:dyDescent="0.2">
      <c r="A44" s="452"/>
      <c r="B44" s="400"/>
      <c r="C44" s="236" t="s">
        <v>422</v>
      </c>
      <c r="D44" s="238"/>
      <c r="E44" s="201" t="str">
        <f t="shared" si="3"/>
        <v/>
      </c>
      <c r="F44" s="194"/>
    </row>
    <row r="45" spans="1:6" s="50" customFormat="1" x14ac:dyDescent="0.2">
      <c r="A45" s="452"/>
      <c r="B45" s="400"/>
      <c r="C45" s="236" t="s">
        <v>423</v>
      </c>
      <c r="D45" s="238"/>
      <c r="E45" s="201" t="str">
        <f t="shared" si="3"/>
        <v/>
      </c>
      <c r="F45" s="194"/>
    </row>
    <row r="46" spans="1:6" s="50" customFormat="1" x14ac:dyDescent="0.2">
      <c r="A46" s="452"/>
      <c r="B46" s="400"/>
      <c r="C46" s="236" t="s">
        <v>424</v>
      </c>
      <c r="D46" s="238"/>
      <c r="E46" s="201" t="str">
        <f t="shared" si="3"/>
        <v/>
      </c>
      <c r="F46" s="194"/>
    </row>
    <row r="47" spans="1:6" s="50" customFormat="1" x14ac:dyDescent="0.2">
      <c r="A47" s="452"/>
      <c r="B47" s="400"/>
      <c r="C47" s="236" t="s">
        <v>425</v>
      </c>
      <c r="D47" s="238"/>
      <c r="E47" s="201" t="str">
        <f t="shared" si="3"/>
        <v/>
      </c>
      <c r="F47" s="194"/>
    </row>
    <row r="48" spans="1:6" s="50" customFormat="1" x14ac:dyDescent="0.2">
      <c r="A48" s="452"/>
      <c r="B48" s="400"/>
      <c r="C48" s="236" t="s">
        <v>426</v>
      </c>
      <c r="D48" s="238"/>
      <c r="E48" s="201" t="str">
        <f t="shared" si="3"/>
        <v/>
      </c>
      <c r="F48" s="194"/>
    </row>
    <row r="49" spans="1:6" s="50" customFormat="1" x14ac:dyDescent="0.2">
      <c r="A49" s="452"/>
      <c r="B49" s="400"/>
      <c r="C49" s="236" t="s">
        <v>427</v>
      </c>
      <c r="D49" s="238"/>
      <c r="E49" s="201" t="str">
        <f t="shared" si="3"/>
        <v/>
      </c>
      <c r="F49" s="194"/>
    </row>
    <row r="50" spans="1:6" s="50" customFormat="1" x14ac:dyDescent="0.2">
      <c r="A50" s="452"/>
      <c r="B50" s="400"/>
      <c r="C50" s="236" t="s">
        <v>428</v>
      </c>
      <c r="D50" s="238"/>
      <c r="E50" s="201" t="str">
        <f t="shared" si="3"/>
        <v/>
      </c>
      <c r="F50" s="194"/>
    </row>
    <row r="51" spans="1:6" s="50" customFormat="1" x14ac:dyDescent="0.2">
      <c r="A51" s="452"/>
      <c r="B51" s="400"/>
      <c r="C51" s="236" t="s">
        <v>429</v>
      </c>
      <c r="D51" s="238"/>
      <c r="E51" s="201" t="str">
        <f t="shared" si="3"/>
        <v/>
      </c>
      <c r="F51" s="194"/>
    </row>
    <row r="52" spans="1:6" s="50" customFormat="1" x14ac:dyDescent="0.2">
      <c r="A52" s="452"/>
      <c r="B52" s="400"/>
      <c r="C52" s="236" t="s">
        <v>430</v>
      </c>
      <c r="D52" s="238"/>
      <c r="E52" s="201" t="str">
        <f t="shared" si="3"/>
        <v/>
      </c>
      <c r="F52" s="194"/>
    </row>
    <row r="53" spans="1:6" s="50" customFormat="1" x14ac:dyDescent="0.2">
      <c r="A53" s="452"/>
      <c r="B53" s="400"/>
      <c r="C53" s="56" t="s">
        <v>272</v>
      </c>
      <c r="D53" s="238"/>
      <c r="E53" s="201" t="str">
        <f t="shared" si="3"/>
        <v/>
      </c>
      <c r="F53" s="194"/>
    </row>
    <row r="54" spans="1:6" s="50" customFormat="1" ht="13.5" thickBot="1" x14ac:dyDescent="0.25">
      <c r="A54" s="451"/>
      <c r="B54" s="401"/>
      <c r="C54" s="100" t="s">
        <v>273</v>
      </c>
      <c r="D54" s="239"/>
      <c r="E54" s="200" t="str">
        <f>IF(D54="","",IF(D54="No",0,0.06667))</f>
        <v/>
      </c>
      <c r="F54" s="195"/>
    </row>
    <row r="55" spans="1:6" s="50" customFormat="1" ht="51.75" thickBot="1" x14ac:dyDescent="0.25">
      <c r="A55" s="157">
        <v>5.14</v>
      </c>
      <c r="B55" s="117" t="s">
        <v>274</v>
      </c>
      <c r="C55" s="109" t="s">
        <v>275</v>
      </c>
      <c r="D55" s="213"/>
      <c r="E55" s="110" t="str">
        <f>IF(D55="","",IF(D55="No",0,1))</f>
        <v/>
      </c>
      <c r="F55" s="190"/>
    </row>
    <row r="56" spans="1:6" s="50" customFormat="1" ht="19.5" customHeight="1" x14ac:dyDescent="0.2">
      <c r="A56" s="450">
        <v>5.15</v>
      </c>
      <c r="B56" s="399" t="s">
        <v>276</v>
      </c>
      <c r="C56" s="212" t="s">
        <v>402</v>
      </c>
      <c r="D56" s="215"/>
      <c r="E56" s="107" t="str">
        <f>IF(D56="","",IF(D56="No",0.5,0))</f>
        <v/>
      </c>
      <c r="F56" s="193"/>
    </row>
    <row r="57" spans="1:6" s="50" customFormat="1" ht="21" customHeight="1" thickBot="1" x14ac:dyDescent="0.25">
      <c r="A57" s="451"/>
      <c r="B57" s="401"/>
      <c r="C57" s="130" t="s">
        <v>400</v>
      </c>
      <c r="D57" s="239"/>
      <c r="E57" s="200" t="str">
        <f>IF(D57="","",IF(D57="No",0,0.5))</f>
        <v/>
      </c>
      <c r="F57" s="195"/>
    </row>
    <row r="58" spans="1:6" s="50" customFormat="1" ht="109.5" customHeight="1" x14ac:dyDescent="0.2">
      <c r="A58" s="450">
        <v>5.16</v>
      </c>
      <c r="B58" s="399" t="s">
        <v>277</v>
      </c>
      <c r="C58" s="212" t="s">
        <v>401</v>
      </c>
      <c r="D58" s="215"/>
      <c r="E58" s="113" t="str">
        <f>IF(D58="","",IF(D58="No",0.5,0))</f>
        <v/>
      </c>
      <c r="F58" s="193"/>
    </row>
    <row r="59" spans="1:6" s="50" customFormat="1" ht="26.25" thickBot="1" x14ac:dyDescent="0.25">
      <c r="A59" s="451"/>
      <c r="B59" s="401"/>
      <c r="C59" s="130" t="s">
        <v>414</v>
      </c>
      <c r="D59" s="239"/>
      <c r="E59" s="82" t="str">
        <f t="shared" ref="E58:E59" si="4">IF(D59="","",IF(D59="No",0,0.5))</f>
        <v/>
      </c>
      <c r="F59" s="195"/>
    </row>
    <row r="60" spans="1:6" s="50" customFormat="1" ht="51.75" thickBot="1" x14ac:dyDescent="0.25">
      <c r="A60" s="260">
        <v>5.17</v>
      </c>
      <c r="B60" s="258" t="s">
        <v>278</v>
      </c>
      <c r="C60" s="285" t="s">
        <v>399</v>
      </c>
      <c r="D60" s="244"/>
      <c r="E60" s="116" t="str">
        <f>IF(D60="","",IF(D60="No",0,1))</f>
        <v/>
      </c>
      <c r="F60" s="197"/>
    </row>
    <row r="61" spans="1:6" ht="13.5" thickBot="1" x14ac:dyDescent="0.25">
      <c r="A61" s="405" t="s">
        <v>16</v>
      </c>
      <c r="B61" s="406"/>
      <c r="C61" s="406"/>
      <c r="D61" s="165">
        <f>COUNT(A3:A60)</f>
        <v>17</v>
      </c>
      <c r="E61" s="171">
        <f>SUM(E3:E60)/D61</f>
        <v>0</v>
      </c>
      <c r="F61" s="167"/>
    </row>
  </sheetData>
  <sheetProtection algorithmName="SHA-512" hashValue="0rZAMNkzURxL6G/8x1YXfL+NFcD2VEt03Dfoi//YP79IZOCGBWKfaDay0O5lxbqr201sdpwiHjeOcB5KCPBy4w==" saltValue="VA9txpCdAgGsNaa0JwjnPg==" spinCount="100000" sheet="1" selectLockedCells="1"/>
  <mergeCells count="24">
    <mergeCell ref="A1:F1"/>
    <mergeCell ref="A61:C61"/>
    <mergeCell ref="A9:A10"/>
    <mergeCell ref="B9:B10"/>
    <mergeCell ref="A19:A25"/>
    <mergeCell ref="B19:B25"/>
    <mergeCell ref="A27:A28"/>
    <mergeCell ref="B27:B28"/>
    <mergeCell ref="A29:A30"/>
    <mergeCell ref="B29:B30"/>
    <mergeCell ref="A31:A37"/>
    <mergeCell ref="B31:B37"/>
    <mergeCell ref="A12:A17"/>
    <mergeCell ref="B12:B17"/>
    <mergeCell ref="A38:A39"/>
    <mergeCell ref="B38:B39"/>
    <mergeCell ref="A4:A8"/>
    <mergeCell ref="B4:B8"/>
    <mergeCell ref="A58:A59"/>
    <mergeCell ref="B58:B59"/>
    <mergeCell ref="A40:A54"/>
    <mergeCell ref="B40:B54"/>
    <mergeCell ref="A56:A57"/>
    <mergeCell ref="B56:B57"/>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rowBreaks count="1" manualBreakCount="1">
    <brk id="3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45CE759-C0BF-4344-83CA-A75107A0ADBA}">
          <x14:formula1>
            <xm:f>'drop down sheet'!$A$2:$A$4</xm:f>
          </x14:formula1>
          <xm:sqref>D4:D7 D12:D17 D19:D27 D59:D60 D57 D29 D31:D38 D40:D54</xm:sqref>
        </x14:dataValidation>
        <x14:dataValidation type="list" allowBlank="1" showInputMessage="1" showErrorMessage="1" xr:uid="{8363FCD6-1A5A-4178-8356-830B39ACE4E1}">
          <x14:formula1>
            <xm:f>'drop down sheet'!$A$2:$A$3</xm:f>
          </x14:formula1>
          <xm:sqref>D3 D8:D11 D18 D28 D55:D56 D58 D30 D39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showGridLines="0" zoomScaleNormal="100" workbookViewId="0">
      <pane xSplit="1" ySplit="2" topLeftCell="B10" activePane="bottomRight" state="frozen"/>
      <selection activeCell="A42" sqref="A42:E44"/>
      <selection pane="topRight" activeCell="A42" sqref="A42:E44"/>
      <selection pane="bottomLeft" activeCell="A42" sqref="A42:E44"/>
      <selection pane="bottomRight" activeCell="D20" sqref="D20"/>
    </sheetView>
  </sheetViews>
  <sheetFormatPr defaultColWidth="11.42578125" defaultRowHeight="12.75" x14ac:dyDescent="0.2"/>
  <cols>
    <col min="1" max="1" width="6.140625" style="2" customWidth="1"/>
    <col min="2" max="2" width="33.42578125" customWidth="1"/>
    <col min="3" max="3" width="52.5703125" customWidth="1"/>
    <col min="4" max="4" width="6.7109375" customWidth="1"/>
    <col min="5" max="5" width="6.7109375" hidden="1" customWidth="1"/>
    <col min="6" max="6" width="45.140625" customWidth="1"/>
  </cols>
  <sheetData>
    <row r="1" spans="1:6" ht="18.75" thickBot="1" x14ac:dyDescent="0.3">
      <c r="A1" s="431" t="s">
        <v>73</v>
      </c>
      <c r="B1" s="432"/>
      <c r="C1" s="432"/>
      <c r="D1" s="432"/>
      <c r="E1" s="432"/>
      <c r="F1" s="433"/>
    </row>
    <row r="2" spans="1:6" s="49" customFormat="1" ht="24.75" customHeight="1" thickBot="1" x14ac:dyDescent="0.25">
      <c r="A2" s="120" t="s">
        <v>40</v>
      </c>
      <c r="B2" s="121"/>
      <c r="C2" s="121" t="s">
        <v>1</v>
      </c>
      <c r="D2" s="115" t="s">
        <v>301</v>
      </c>
      <c r="E2" s="122" t="s">
        <v>17</v>
      </c>
      <c r="F2" s="127" t="s">
        <v>324</v>
      </c>
    </row>
    <row r="3" spans="1:6" s="50" customFormat="1" ht="26.25" thickBot="1" x14ac:dyDescent="0.25">
      <c r="A3" s="151">
        <v>6.1</v>
      </c>
      <c r="B3" s="104" t="s">
        <v>89</v>
      </c>
      <c r="C3" s="104" t="s">
        <v>281</v>
      </c>
      <c r="D3" s="181"/>
      <c r="E3" s="110" t="str">
        <f>IF(D3="","",IF(D3="No",0,1))</f>
        <v/>
      </c>
      <c r="F3" s="192"/>
    </row>
    <row r="4" spans="1:6" s="50" customFormat="1" x14ac:dyDescent="0.2">
      <c r="A4" s="396">
        <v>6.2</v>
      </c>
      <c r="B4" s="399" t="s">
        <v>283</v>
      </c>
      <c r="C4" s="74" t="s">
        <v>282</v>
      </c>
      <c r="D4" s="215"/>
      <c r="E4" s="81" t="str">
        <f>IF(D4="","",IF(D4="No",0,0.3333))</f>
        <v/>
      </c>
      <c r="F4" s="186"/>
    </row>
    <row r="5" spans="1:6" s="50" customFormat="1" x14ac:dyDescent="0.2">
      <c r="A5" s="397"/>
      <c r="B5" s="400"/>
      <c r="C5" s="56" t="s">
        <v>284</v>
      </c>
      <c r="D5" s="243"/>
      <c r="E5" s="66" t="str">
        <f t="shared" ref="E5:E6" si="0">IF(D5="","",IF(D5="No",0,0.3333))</f>
        <v/>
      </c>
      <c r="F5" s="233"/>
    </row>
    <row r="6" spans="1:6" s="50" customFormat="1" ht="13.5" thickBot="1" x14ac:dyDescent="0.25">
      <c r="A6" s="398"/>
      <c r="B6" s="401"/>
      <c r="C6" s="236" t="s">
        <v>447</v>
      </c>
      <c r="D6" s="239"/>
      <c r="E6" s="82" t="str">
        <f t="shared" si="0"/>
        <v/>
      </c>
      <c r="F6" s="188"/>
    </row>
    <row r="7" spans="1:6" s="50" customFormat="1" ht="44.25" customHeight="1" thickBot="1" x14ac:dyDescent="0.25">
      <c r="A7" s="158">
        <v>6.3</v>
      </c>
      <c r="B7" s="109" t="s">
        <v>68</v>
      </c>
      <c r="C7" s="109" t="s">
        <v>291</v>
      </c>
      <c r="D7" s="213"/>
      <c r="E7" s="110" t="str">
        <f t="shared" ref="E7:E20" si="1">IF(D7="","",IF(D7="No",0,1))</f>
        <v/>
      </c>
      <c r="F7" s="192"/>
    </row>
    <row r="8" spans="1:6" s="50" customFormat="1" ht="44.25" customHeight="1" thickBot="1" x14ac:dyDescent="0.25">
      <c r="A8" s="158">
        <v>6.4</v>
      </c>
      <c r="B8" s="103" t="s">
        <v>148</v>
      </c>
      <c r="C8" s="104" t="s">
        <v>149</v>
      </c>
      <c r="D8" s="213"/>
      <c r="E8" s="110" t="str">
        <f t="shared" si="1"/>
        <v/>
      </c>
      <c r="F8" s="192"/>
    </row>
    <row r="9" spans="1:6" s="50" customFormat="1" ht="66" customHeight="1" thickBot="1" x14ac:dyDescent="0.25">
      <c r="A9" s="158">
        <v>6.5</v>
      </c>
      <c r="B9" s="109" t="s">
        <v>150</v>
      </c>
      <c r="C9" s="109" t="s">
        <v>322</v>
      </c>
      <c r="D9" s="213"/>
      <c r="E9" s="110" t="str">
        <f t="shared" si="1"/>
        <v/>
      </c>
      <c r="F9" s="192"/>
    </row>
    <row r="10" spans="1:6" s="50" customFormat="1" ht="44.25" customHeight="1" thickBot="1" x14ac:dyDescent="0.25">
      <c r="A10" s="158">
        <v>6.6</v>
      </c>
      <c r="B10" s="103" t="s">
        <v>151</v>
      </c>
      <c r="C10" s="104" t="s">
        <v>152</v>
      </c>
      <c r="D10" s="213"/>
      <c r="E10" s="110" t="str">
        <f t="shared" si="1"/>
        <v/>
      </c>
      <c r="F10" s="192"/>
    </row>
    <row r="11" spans="1:6" s="50" customFormat="1" ht="44.25" customHeight="1" thickBot="1" x14ac:dyDescent="0.25">
      <c r="A11" s="158">
        <v>6.7</v>
      </c>
      <c r="B11" s="103" t="s">
        <v>153</v>
      </c>
      <c r="C11" s="104" t="s">
        <v>154</v>
      </c>
      <c r="D11" s="213"/>
      <c r="E11" s="110" t="str">
        <f t="shared" si="1"/>
        <v/>
      </c>
      <c r="F11" s="192"/>
    </row>
    <row r="12" spans="1:6" s="50" customFormat="1" ht="77.25" thickBot="1" x14ac:dyDescent="0.25">
      <c r="A12" s="158">
        <v>6.8</v>
      </c>
      <c r="B12" s="103" t="s">
        <v>90</v>
      </c>
      <c r="C12" s="104" t="s">
        <v>91</v>
      </c>
      <c r="D12" s="213"/>
      <c r="E12" s="110" t="str">
        <f t="shared" si="1"/>
        <v/>
      </c>
      <c r="F12" s="192"/>
    </row>
    <row r="13" spans="1:6" s="50" customFormat="1" ht="64.5" thickBot="1" x14ac:dyDescent="0.25">
      <c r="A13" s="158">
        <v>6.9</v>
      </c>
      <c r="B13" s="104" t="s">
        <v>92</v>
      </c>
      <c r="C13" s="104" t="s">
        <v>323</v>
      </c>
      <c r="D13" s="213"/>
      <c r="E13" s="110" t="str">
        <f t="shared" si="1"/>
        <v/>
      </c>
      <c r="F13" s="192"/>
    </row>
    <row r="14" spans="1:6" s="50" customFormat="1" ht="48" customHeight="1" thickBot="1" x14ac:dyDescent="0.25">
      <c r="A14" s="159">
        <v>6.1</v>
      </c>
      <c r="B14" s="104" t="s">
        <v>93</v>
      </c>
      <c r="C14" s="104" t="s">
        <v>94</v>
      </c>
      <c r="D14" s="213"/>
      <c r="E14" s="110" t="str">
        <f t="shared" si="1"/>
        <v/>
      </c>
      <c r="F14" s="192"/>
    </row>
    <row r="15" spans="1:6" s="50" customFormat="1" ht="26.25" thickBot="1" x14ac:dyDescent="0.25">
      <c r="A15" s="160">
        <v>6.11</v>
      </c>
      <c r="B15" s="104" t="s">
        <v>285</v>
      </c>
      <c r="C15" s="104" t="s">
        <v>286</v>
      </c>
      <c r="D15" s="213"/>
      <c r="E15" s="110" t="str">
        <f t="shared" si="1"/>
        <v/>
      </c>
      <c r="F15" s="192"/>
    </row>
    <row r="16" spans="1:6" s="50" customFormat="1" ht="60.75" customHeight="1" thickBot="1" x14ac:dyDescent="0.25">
      <c r="A16" s="160">
        <v>6.12</v>
      </c>
      <c r="B16" s="104" t="s">
        <v>225</v>
      </c>
      <c r="C16" s="104" t="s">
        <v>287</v>
      </c>
      <c r="D16" s="213"/>
      <c r="E16" s="110" t="str">
        <f t="shared" si="1"/>
        <v/>
      </c>
      <c r="F16" s="192"/>
    </row>
    <row r="17" spans="1:6" s="50" customFormat="1" ht="30.75" thickBot="1" x14ac:dyDescent="0.25">
      <c r="A17" s="161">
        <v>6.13</v>
      </c>
      <c r="B17" s="104" t="s">
        <v>226</v>
      </c>
      <c r="C17" s="104" t="s">
        <v>288</v>
      </c>
      <c r="D17" s="213"/>
      <c r="E17" s="110" t="str">
        <f t="shared" si="1"/>
        <v/>
      </c>
      <c r="F17" s="192"/>
    </row>
    <row r="18" spans="1:6" s="50" customFormat="1" ht="26.25" thickBot="1" x14ac:dyDescent="0.25">
      <c r="A18" s="160">
        <v>6.14</v>
      </c>
      <c r="B18" s="104" t="s">
        <v>279</v>
      </c>
      <c r="C18" s="104" t="s">
        <v>289</v>
      </c>
      <c r="D18" s="213"/>
      <c r="E18" s="110" t="str">
        <f t="shared" si="1"/>
        <v/>
      </c>
      <c r="F18" s="192"/>
    </row>
    <row r="19" spans="1:6" s="50" customFormat="1" ht="26.25" thickBot="1" x14ac:dyDescent="0.25">
      <c r="A19" s="160">
        <v>6.15</v>
      </c>
      <c r="B19" s="104" t="s">
        <v>280</v>
      </c>
      <c r="C19" s="104" t="s">
        <v>290</v>
      </c>
      <c r="D19" s="213"/>
      <c r="E19" s="110" t="str">
        <f t="shared" si="1"/>
        <v/>
      </c>
      <c r="F19" s="192"/>
    </row>
    <row r="20" spans="1:6" s="50" customFormat="1" ht="51.75" thickBot="1" x14ac:dyDescent="0.25">
      <c r="A20" s="234">
        <v>6.16</v>
      </c>
      <c r="B20" s="237" t="s">
        <v>432</v>
      </c>
      <c r="C20" s="230" t="s">
        <v>433</v>
      </c>
      <c r="D20" s="213"/>
      <c r="E20" s="235" t="str">
        <f t="shared" si="1"/>
        <v/>
      </c>
      <c r="F20" s="192"/>
    </row>
    <row r="21" spans="1:6" ht="13.5" thickBot="1" x14ac:dyDescent="0.25">
      <c r="A21" s="405" t="s">
        <v>16</v>
      </c>
      <c r="B21" s="406"/>
      <c r="C21" s="406"/>
      <c r="D21" s="165">
        <f>COUNT(A3:A20)</f>
        <v>16</v>
      </c>
      <c r="E21" s="171">
        <f>SUM(E3:E20)/D21</f>
        <v>0</v>
      </c>
      <c r="F21" s="167"/>
    </row>
  </sheetData>
  <sheetProtection algorithmName="SHA-512" hashValue="kFP3MbFuL7wADzzrPbfCVFDs1iZlCw9p6tSwepc80ctMbl0BcZHrTvDf13/9r7p4uwUoVBjFHWDOopSnH5aVdA==" saltValue="OhAIgjnDIy58C83tt7DWxw==" spinCount="100000" sheet="1" selectLockedCells="1"/>
  <dataConsolidate/>
  <mergeCells count="4">
    <mergeCell ref="A1:F1"/>
    <mergeCell ref="A21:C21"/>
    <mergeCell ref="A4:A6"/>
    <mergeCell ref="B4:B6"/>
  </mergeCells>
  <printOptions horizontalCentered="1"/>
  <pageMargins left="0.23622047244094491" right="0.23622047244094491" top="0.23622047244094491" bottom="0.51181102362204722" header="0" footer="0.23622047244094491"/>
  <pageSetup scale="78" fitToHeight="0" orientation="landscape" r:id="rId1"/>
  <headerFooter alignWithMargins="0">
    <oddFooter>&amp;LRev. 12 February 2023
Approved By: Stephen Earl&amp;CExhibit SQM 1.0A Supplier Self Assessment&amp;RPage &amp;P/&amp;N</oddFooter>
  </headerFooter>
  <rowBreaks count="1" manualBreakCount="1">
    <brk id="1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 down sheet'!$A$2:$A$4</xm:f>
          </x14:formula1>
          <xm:sqref>D5 D8:D14 D16 D20</xm:sqref>
        </x14:dataValidation>
        <x14:dataValidation type="list" allowBlank="1" showInputMessage="1" showErrorMessage="1" xr:uid="{D7F947F5-27F0-41F7-9C04-82A92E58FB3F}">
          <x14:formula1>
            <xm:f>'drop down sheet'!$A$2:$A$3</xm:f>
          </x14:formula1>
          <xm:sqref>D3 D4 D6 D7 D15 D17 D18 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
  <sheetViews>
    <sheetView showGridLines="0" zoomScaleNormal="100" workbookViewId="0">
      <pane ySplit="1" topLeftCell="A2" activePane="bottomLeft" state="frozen"/>
      <selection activeCell="A42" sqref="A42:E44"/>
      <selection pane="bottomLeft" activeCell="C26" sqref="C26:E26"/>
    </sheetView>
  </sheetViews>
  <sheetFormatPr defaultRowHeight="12.75" x14ac:dyDescent="0.2"/>
  <cols>
    <col min="1" max="1" width="4.28515625" customWidth="1"/>
    <col min="2" max="2" width="3.7109375" customWidth="1"/>
    <col min="3" max="3" width="5.28515625" customWidth="1"/>
    <col min="4" max="4" width="72.85546875" customWidth="1"/>
  </cols>
  <sheetData>
    <row r="1" spans="1:5" ht="58.5" customHeight="1" x14ac:dyDescent="0.4">
      <c r="A1" s="465" t="s">
        <v>41</v>
      </c>
      <c r="B1" s="465"/>
      <c r="C1" s="465"/>
      <c r="D1" s="465"/>
      <c r="E1" s="465"/>
    </row>
    <row r="2" spans="1:5" ht="13.5" customHeight="1" x14ac:dyDescent="0.4">
      <c r="A2" s="51"/>
      <c r="B2" s="51"/>
      <c r="C2" s="51"/>
      <c r="D2" s="51"/>
      <c r="E2" s="51"/>
    </row>
    <row r="3" spans="1:5" ht="17.25" customHeight="1" x14ac:dyDescent="0.2">
      <c r="A3" s="35">
        <v>1</v>
      </c>
      <c r="B3" s="36" t="s">
        <v>30</v>
      </c>
      <c r="C3" s="36"/>
      <c r="D3" s="36"/>
    </row>
    <row r="4" spans="1:5" ht="30.75" customHeight="1" x14ac:dyDescent="0.2">
      <c r="A4" s="37"/>
      <c r="B4" s="462" t="s">
        <v>341</v>
      </c>
      <c r="C4" s="463"/>
      <c r="D4" s="463"/>
    </row>
    <row r="5" spans="1:5" ht="17.25" customHeight="1" x14ac:dyDescent="0.2">
      <c r="A5" s="38"/>
      <c r="B5" s="39"/>
      <c r="C5" s="39"/>
      <c r="D5" s="39"/>
    </row>
    <row r="6" spans="1:5" ht="17.25" customHeight="1" x14ac:dyDescent="0.2">
      <c r="A6" s="35">
        <v>2</v>
      </c>
      <c r="B6" s="36" t="s">
        <v>29</v>
      </c>
      <c r="C6" s="36"/>
      <c r="D6" s="36"/>
    </row>
    <row r="7" spans="1:5" ht="17.25" customHeight="1" x14ac:dyDescent="0.2">
      <c r="A7" s="40" t="s">
        <v>18</v>
      </c>
      <c r="B7" s="32" t="s">
        <v>19</v>
      </c>
      <c r="C7" s="32"/>
      <c r="D7" s="32"/>
    </row>
    <row r="8" spans="1:5" ht="17.25" customHeight="1" x14ac:dyDescent="0.2">
      <c r="A8" s="34"/>
      <c r="B8" s="30" t="s">
        <v>20</v>
      </c>
      <c r="C8" s="131" t="s">
        <v>344</v>
      </c>
      <c r="D8" s="41"/>
    </row>
    <row r="9" spans="1:5" ht="17.25" customHeight="1" x14ac:dyDescent="0.2">
      <c r="A9" s="34"/>
      <c r="B9" s="31" t="s">
        <v>21</v>
      </c>
      <c r="C9" s="39" t="s">
        <v>25</v>
      </c>
      <c r="D9" s="39"/>
    </row>
    <row r="10" spans="1:5" ht="17.25" customHeight="1" x14ac:dyDescent="0.2">
      <c r="A10" s="34"/>
      <c r="B10" s="31" t="s">
        <v>22</v>
      </c>
      <c r="C10" s="39" t="s">
        <v>26</v>
      </c>
      <c r="D10" s="39"/>
    </row>
    <row r="11" spans="1:5" ht="17.25" customHeight="1" x14ac:dyDescent="0.2">
      <c r="A11" s="34"/>
      <c r="B11" s="31" t="s">
        <v>23</v>
      </c>
      <c r="C11" s="132" t="s">
        <v>345</v>
      </c>
      <c r="D11" s="39"/>
    </row>
    <row r="12" spans="1:5" ht="17.25" customHeight="1" x14ac:dyDescent="0.2">
      <c r="A12" s="34"/>
      <c r="B12" s="31" t="s">
        <v>24</v>
      </c>
      <c r="C12" s="39" t="s">
        <v>27</v>
      </c>
      <c r="D12" s="39"/>
    </row>
    <row r="13" spans="1:5" ht="17.25" customHeight="1" x14ac:dyDescent="0.2">
      <c r="A13" s="34"/>
      <c r="B13" s="31" t="s">
        <v>35</v>
      </c>
      <c r="C13" s="39" t="s">
        <v>95</v>
      </c>
      <c r="D13" s="39"/>
    </row>
    <row r="14" spans="1:5" ht="17.25" customHeight="1" x14ac:dyDescent="0.2">
      <c r="A14" s="39"/>
      <c r="B14" s="133" t="s">
        <v>342</v>
      </c>
      <c r="C14" s="132" t="s">
        <v>343</v>
      </c>
      <c r="D14" s="39"/>
    </row>
    <row r="15" spans="1:5" ht="17.25" customHeight="1" x14ac:dyDescent="0.2">
      <c r="A15" s="39"/>
      <c r="B15" s="133" t="s">
        <v>373</v>
      </c>
      <c r="C15" s="132" t="s">
        <v>372</v>
      </c>
      <c r="D15" s="39"/>
    </row>
    <row r="16" spans="1:5" ht="17.25" customHeight="1" x14ac:dyDescent="0.2">
      <c r="A16" s="39"/>
      <c r="B16" s="133"/>
      <c r="C16" s="132"/>
      <c r="D16" s="39"/>
    </row>
    <row r="17" spans="1:5" ht="17.25" customHeight="1" x14ac:dyDescent="0.2">
      <c r="A17" s="35">
        <v>3</v>
      </c>
      <c r="B17" s="36" t="s">
        <v>28</v>
      </c>
      <c r="C17" s="42"/>
      <c r="D17" s="42"/>
    </row>
    <row r="18" spans="1:5" ht="17.25" customHeight="1" x14ac:dyDescent="0.2">
      <c r="A18">
        <v>3.1</v>
      </c>
      <c r="B18" s="138"/>
      <c r="C18" s="147" t="s">
        <v>367</v>
      </c>
    </row>
    <row r="19" spans="1:5" ht="17.25" customHeight="1" x14ac:dyDescent="0.2">
      <c r="A19" s="146"/>
      <c r="B19" s="139" t="s">
        <v>346</v>
      </c>
      <c r="C19" s="140" t="s">
        <v>348</v>
      </c>
      <c r="D19" s="141"/>
    </row>
    <row r="20" spans="1:5" ht="17.25" customHeight="1" x14ac:dyDescent="0.2">
      <c r="A20" s="39"/>
      <c r="B20" s="142" t="s">
        <v>347</v>
      </c>
      <c r="C20" s="143" t="s">
        <v>350</v>
      </c>
      <c r="D20" s="141"/>
    </row>
    <row r="21" spans="1:5" ht="25.5" customHeight="1" x14ac:dyDescent="0.2">
      <c r="A21" s="43"/>
      <c r="B21" s="142" t="s">
        <v>349</v>
      </c>
      <c r="C21" s="466" t="s">
        <v>379</v>
      </c>
      <c r="D21" s="466"/>
      <c r="E21" s="466"/>
    </row>
    <row r="22" spans="1:5" ht="17.25" customHeight="1" x14ac:dyDescent="0.2">
      <c r="A22" s="43"/>
      <c r="B22" s="139" t="s">
        <v>351</v>
      </c>
      <c r="C22" s="138" t="s">
        <v>380</v>
      </c>
      <c r="D22" s="144"/>
    </row>
    <row r="23" spans="1:5" ht="17.25" customHeight="1" x14ac:dyDescent="0.2">
      <c r="A23" s="43"/>
      <c r="B23" s="142" t="s">
        <v>352</v>
      </c>
      <c r="C23" s="143" t="s">
        <v>381</v>
      </c>
      <c r="D23" s="144"/>
    </row>
    <row r="24" spans="1:5" ht="17.25" customHeight="1" x14ac:dyDescent="0.2">
      <c r="A24" s="43"/>
      <c r="B24" s="139" t="s">
        <v>353</v>
      </c>
      <c r="C24" s="143" t="s">
        <v>382</v>
      </c>
      <c r="D24" s="144"/>
    </row>
    <row r="25" spans="1:5" ht="17.25" customHeight="1" x14ac:dyDescent="0.2">
      <c r="A25" s="149">
        <v>3.2</v>
      </c>
      <c r="B25" s="139"/>
      <c r="C25" s="148" t="s">
        <v>368</v>
      </c>
      <c r="D25" s="144"/>
    </row>
    <row r="26" spans="1:5" ht="27.75" customHeight="1" x14ac:dyDescent="0.2">
      <c r="A26" s="138"/>
      <c r="B26" s="142" t="s">
        <v>354</v>
      </c>
      <c r="C26" s="466" t="s">
        <v>356</v>
      </c>
      <c r="D26" s="466"/>
      <c r="E26" s="466"/>
    </row>
    <row r="27" spans="1:5" ht="17.25" customHeight="1" x14ac:dyDescent="0.2">
      <c r="A27" s="43"/>
      <c r="B27" s="139" t="s">
        <v>355</v>
      </c>
      <c r="C27" s="138" t="s">
        <v>357</v>
      </c>
      <c r="D27" s="144"/>
    </row>
    <row r="28" spans="1:5" ht="17.25" customHeight="1" x14ac:dyDescent="0.2">
      <c r="A28" s="39"/>
      <c r="B28" s="140" t="s">
        <v>22</v>
      </c>
      <c r="C28" s="138" t="s">
        <v>359</v>
      </c>
      <c r="D28" s="141"/>
    </row>
    <row r="29" spans="1:5" x14ac:dyDescent="0.2">
      <c r="A29" s="39"/>
      <c r="B29" s="140" t="s">
        <v>351</v>
      </c>
      <c r="C29" s="140" t="s">
        <v>361</v>
      </c>
      <c r="D29" s="145"/>
    </row>
    <row r="30" spans="1:5" ht="17.25" customHeight="1" x14ac:dyDescent="0.2">
      <c r="A30" s="39"/>
      <c r="B30" s="140" t="s">
        <v>352</v>
      </c>
      <c r="C30" s="138" t="s">
        <v>360</v>
      </c>
      <c r="D30" s="141"/>
    </row>
    <row r="31" spans="1:5" x14ac:dyDescent="0.2">
      <c r="A31" s="39"/>
      <c r="B31" s="132" t="s">
        <v>353</v>
      </c>
      <c r="C31" s="132" t="s">
        <v>363</v>
      </c>
      <c r="D31" s="37"/>
    </row>
    <row r="32" spans="1:5" ht="17.25" customHeight="1" x14ac:dyDescent="0.2">
      <c r="A32" s="39"/>
      <c r="B32" s="132" t="s">
        <v>362</v>
      </c>
      <c r="C32" s="132" t="s">
        <v>383</v>
      </c>
      <c r="D32" s="39"/>
    </row>
    <row r="33" spans="1:5" ht="33" customHeight="1" x14ac:dyDescent="0.2">
      <c r="A33" s="44"/>
      <c r="B33" s="137" t="s">
        <v>364</v>
      </c>
      <c r="C33" s="462" t="s">
        <v>384</v>
      </c>
      <c r="D33" s="462"/>
      <c r="E33" s="462"/>
    </row>
    <row r="34" spans="1:5" ht="13.5" customHeight="1" x14ac:dyDescent="0.2">
      <c r="A34" s="44" t="s">
        <v>365</v>
      </c>
      <c r="B34" s="137"/>
      <c r="C34" s="468" t="s">
        <v>369</v>
      </c>
      <c r="D34" s="468"/>
      <c r="E34" s="468"/>
    </row>
    <row r="35" spans="1:5" ht="27.75" customHeight="1" x14ac:dyDescent="0.2">
      <c r="A35" s="44"/>
      <c r="B35" s="137" t="s">
        <v>20</v>
      </c>
      <c r="C35" s="462" t="s">
        <v>366</v>
      </c>
      <c r="D35" s="462"/>
      <c r="E35" s="462"/>
    </row>
    <row r="36" spans="1:5" x14ac:dyDescent="0.2">
      <c r="A36" s="44"/>
      <c r="B36" s="137" t="s">
        <v>355</v>
      </c>
      <c r="C36" s="467" t="s">
        <v>385</v>
      </c>
      <c r="D36" s="467"/>
      <c r="E36" s="467"/>
    </row>
    <row r="37" spans="1:5" x14ac:dyDescent="0.2">
      <c r="A37" s="44"/>
      <c r="B37" s="137"/>
      <c r="C37" s="137"/>
      <c r="D37" s="37"/>
    </row>
    <row r="38" spans="1:5" ht="17.25" customHeight="1" x14ac:dyDescent="0.2">
      <c r="A38" s="39"/>
      <c r="B38" s="39"/>
      <c r="C38" s="39"/>
      <c r="D38" s="39"/>
    </row>
    <row r="39" spans="1:5" ht="17.25" customHeight="1" x14ac:dyDescent="0.2">
      <c r="A39" s="35">
        <v>4</v>
      </c>
      <c r="B39" s="36" t="s">
        <v>31</v>
      </c>
      <c r="C39" s="37"/>
      <c r="D39" s="37"/>
    </row>
    <row r="40" spans="1:5" ht="43.5" customHeight="1" x14ac:dyDescent="0.2">
      <c r="A40" s="39"/>
      <c r="B40" s="135" t="s">
        <v>346</v>
      </c>
      <c r="C40" s="462" t="s">
        <v>386</v>
      </c>
      <c r="D40" s="463"/>
    </row>
    <row r="41" spans="1:5" ht="52.5" customHeight="1" x14ac:dyDescent="0.2">
      <c r="A41" s="37"/>
      <c r="B41" s="135" t="s">
        <v>347</v>
      </c>
      <c r="C41" s="462" t="s">
        <v>370</v>
      </c>
      <c r="D41" s="463"/>
    </row>
    <row r="42" spans="1:5" ht="36" customHeight="1" x14ac:dyDescent="0.2">
      <c r="A42" s="37"/>
      <c r="B42" s="135" t="s">
        <v>349</v>
      </c>
      <c r="C42" s="462" t="s">
        <v>371</v>
      </c>
      <c r="D42" s="463"/>
    </row>
    <row r="43" spans="1:5" ht="57" customHeight="1" x14ac:dyDescent="0.2">
      <c r="A43" s="37"/>
      <c r="B43" s="135" t="s">
        <v>351</v>
      </c>
      <c r="C43" s="462" t="s">
        <v>387</v>
      </c>
      <c r="D43" s="463"/>
    </row>
    <row r="44" spans="1:5" ht="17.25" customHeight="1" x14ac:dyDescent="0.2">
      <c r="A44" s="38" t="s">
        <v>15</v>
      </c>
      <c r="B44" s="45"/>
      <c r="C44" s="37"/>
      <c r="D44" s="37"/>
    </row>
    <row r="45" spans="1:5" ht="17.25" customHeight="1" x14ac:dyDescent="0.2">
      <c r="A45" s="35">
        <v>5</v>
      </c>
      <c r="B45" s="36" t="s">
        <v>32</v>
      </c>
      <c r="C45" s="26"/>
      <c r="D45" s="26"/>
    </row>
    <row r="46" spans="1:5" ht="17.25" customHeight="1" x14ac:dyDescent="0.2">
      <c r="A46" s="136" t="s">
        <v>374</v>
      </c>
      <c r="B46" s="135"/>
      <c r="C46" s="150" t="s">
        <v>375</v>
      </c>
      <c r="D46" s="39"/>
    </row>
    <row r="47" spans="1:5" ht="35.25" customHeight="1" x14ac:dyDescent="0.2">
      <c r="A47" s="145"/>
      <c r="B47" s="139" t="s">
        <v>346</v>
      </c>
      <c r="C47" s="464" t="s">
        <v>376</v>
      </c>
      <c r="D47" s="464"/>
      <c r="E47" s="464"/>
    </row>
    <row r="48" spans="1:5" ht="32.25" customHeight="1" x14ac:dyDescent="0.2">
      <c r="A48" s="38"/>
      <c r="B48" s="135" t="s">
        <v>347</v>
      </c>
      <c r="C48" s="462" t="s">
        <v>377</v>
      </c>
      <c r="D48" s="462"/>
      <c r="E48" s="462"/>
    </row>
    <row r="49" spans="1:5" ht="36.75" customHeight="1" x14ac:dyDescent="0.2">
      <c r="A49" s="38"/>
      <c r="B49" s="135" t="s">
        <v>349</v>
      </c>
      <c r="C49" s="462" t="s">
        <v>378</v>
      </c>
      <c r="D49" s="462"/>
      <c r="E49" s="462"/>
    </row>
    <row r="50" spans="1:5" ht="72" customHeight="1" x14ac:dyDescent="0.2">
      <c r="A50" s="38"/>
      <c r="B50" s="135" t="s">
        <v>351</v>
      </c>
      <c r="C50" s="462" t="s">
        <v>388</v>
      </c>
      <c r="D50" s="462"/>
      <c r="E50" s="462"/>
    </row>
    <row r="51" spans="1:5" ht="69.75" customHeight="1" x14ac:dyDescent="0.2">
      <c r="A51" s="39"/>
      <c r="B51" s="135" t="s">
        <v>24</v>
      </c>
      <c r="C51" s="462" t="s">
        <v>389</v>
      </c>
      <c r="D51" s="463"/>
      <c r="E51" s="463"/>
    </row>
    <row r="52" spans="1:5" x14ac:dyDescent="0.2">
      <c r="A52" s="46">
        <v>5.2</v>
      </c>
      <c r="B52" s="47"/>
      <c r="C52" s="198" t="s">
        <v>390</v>
      </c>
      <c r="D52" s="46"/>
    </row>
    <row r="53" spans="1:5" ht="42" customHeight="1" x14ac:dyDescent="0.2">
      <c r="A53" s="37"/>
      <c r="B53" s="199" t="s">
        <v>346</v>
      </c>
      <c r="C53" s="462" t="s">
        <v>392</v>
      </c>
      <c r="D53" s="462"/>
      <c r="E53" s="462"/>
    </row>
    <row r="54" spans="1:5" ht="43.5" customHeight="1" x14ac:dyDescent="0.2">
      <c r="A54" s="33"/>
      <c r="B54" s="48" t="s">
        <v>347</v>
      </c>
      <c r="C54" s="462" t="s">
        <v>391</v>
      </c>
      <c r="D54" s="462"/>
      <c r="E54" s="462"/>
    </row>
    <row r="55" spans="1:5" ht="57.75" customHeight="1" x14ac:dyDescent="0.2">
      <c r="A55" s="33"/>
      <c r="B55" s="48" t="s">
        <v>349</v>
      </c>
      <c r="C55" s="462" t="s">
        <v>393</v>
      </c>
      <c r="D55" s="462"/>
      <c r="E55" s="462"/>
    </row>
    <row r="56" spans="1:5" ht="39.75" customHeight="1" x14ac:dyDescent="0.2">
      <c r="A56" s="33"/>
      <c r="B56" s="48" t="s">
        <v>351</v>
      </c>
      <c r="C56" s="461" t="s">
        <v>394</v>
      </c>
      <c r="D56" s="461"/>
      <c r="E56" s="461"/>
    </row>
    <row r="57" spans="1:5" ht="15" customHeight="1" x14ac:dyDescent="0.2">
      <c r="A57" s="136"/>
      <c r="B57" s="31"/>
      <c r="C57" s="461"/>
      <c r="D57" s="461"/>
      <c r="E57" s="461"/>
    </row>
    <row r="58" spans="1:5" ht="17.25" customHeight="1" x14ac:dyDescent="0.2">
      <c r="A58" s="219" t="s">
        <v>405</v>
      </c>
      <c r="B58" s="220"/>
      <c r="C58" s="469" t="s">
        <v>407</v>
      </c>
      <c r="D58" s="470"/>
      <c r="E58" s="470"/>
    </row>
    <row r="59" spans="1:5" ht="17.25" customHeight="1" x14ac:dyDescent="0.2">
      <c r="A59" s="219"/>
      <c r="B59" s="220"/>
      <c r="C59" s="469" t="s">
        <v>406</v>
      </c>
      <c r="D59" s="470"/>
      <c r="E59" s="470"/>
    </row>
    <row r="60" spans="1:5" ht="249.75" customHeight="1" x14ac:dyDescent="0.2">
      <c r="A60" s="221" t="s">
        <v>408</v>
      </c>
      <c r="B60" s="222" t="s">
        <v>20</v>
      </c>
      <c r="C60" s="471" t="s">
        <v>409</v>
      </c>
      <c r="D60" s="471"/>
      <c r="E60" s="471"/>
    </row>
    <row r="61" spans="1:5" ht="16.5" customHeight="1" x14ac:dyDescent="0.2">
      <c r="A61" s="223">
        <v>6.2</v>
      </c>
      <c r="B61" s="222"/>
      <c r="C61" s="472" t="s">
        <v>410</v>
      </c>
      <c r="D61" s="472"/>
      <c r="E61" s="472"/>
    </row>
    <row r="62" spans="1:5" ht="18" customHeight="1" x14ac:dyDescent="0.2">
      <c r="A62" s="33"/>
      <c r="B62" s="48"/>
      <c r="C62" s="472"/>
      <c r="D62" s="472"/>
      <c r="E62" s="472"/>
    </row>
    <row r="63" spans="1:5" ht="186.75" customHeight="1" x14ac:dyDescent="0.2">
      <c r="A63" s="33"/>
      <c r="B63" s="222" t="s">
        <v>20</v>
      </c>
      <c r="C63" s="470" t="s">
        <v>411</v>
      </c>
      <c r="D63" s="470"/>
      <c r="E63" s="470"/>
    </row>
    <row r="64" spans="1:5" ht="15" customHeight="1" x14ac:dyDescent="0.2">
      <c r="A64" s="136"/>
      <c r="B64" s="31"/>
      <c r="C64" s="461"/>
      <c r="D64" s="461"/>
      <c r="E64" s="461"/>
    </row>
    <row r="65" spans="1:5" ht="42" customHeight="1" x14ac:dyDescent="0.2">
      <c r="A65" s="37"/>
      <c r="B65" s="199"/>
      <c r="C65" s="462"/>
      <c r="D65" s="462"/>
      <c r="E65" s="462"/>
    </row>
    <row r="66" spans="1:5" ht="43.5" customHeight="1" x14ac:dyDescent="0.2">
      <c r="A66" s="33"/>
      <c r="B66" s="48"/>
      <c r="C66" s="462"/>
      <c r="D66" s="462"/>
      <c r="E66" s="462"/>
    </row>
    <row r="67" spans="1:5" ht="57.75" customHeight="1" x14ac:dyDescent="0.2">
      <c r="A67" s="33"/>
      <c r="B67" s="48"/>
      <c r="C67" s="462"/>
      <c r="D67" s="462"/>
      <c r="E67" s="462"/>
    </row>
    <row r="68" spans="1:5" ht="39.75" customHeight="1" x14ac:dyDescent="0.2">
      <c r="A68" s="33"/>
      <c r="B68" s="48"/>
      <c r="C68" s="461"/>
      <c r="D68" s="461"/>
      <c r="E68" s="461"/>
    </row>
    <row r="69" spans="1:5" ht="15" customHeight="1" x14ac:dyDescent="0.2">
      <c r="A69" s="136"/>
      <c r="B69" s="31"/>
      <c r="C69" s="461"/>
      <c r="D69" s="461"/>
      <c r="E69" s="461"/>
    </row>
    <row r="70" spans="1:5" ht="42" customHeight="1" x14ac:dyDescent="0.2">
      <c r="A70" s="37"/>
      <c r="B70" s="199"/>
      <c r="C70" s="462"/>
      <c r="D70" s="462"/>
      <c r="E70" s="462"/>
    </row>
    <row r="71" spans="1:5" ht="43.5" customHeight="1" x14ac:dyDescent="0.2">
      <c r="A71" s="33"/>
      <c r="B71" s="48"/>
      <c r="C71" s="462"/>
      <c r="D71" s="462"/>
      <c r="E71" s="462"/>
    </row>
    <row r="72" spans="1:5" ht="57.75" customHeight="1" x14ac:dyDescent="0.2">
      <c r="A72" s="33"/>
      <c r="B72" s="48"/>
      <c r="C72" s="462"/>
      <c r="D72" s="462"/>
      <c r="E72" s="462"/>
    </row>
    <row r="73" spans="1:5" x14ac:dyDescent="0.2">
      <c r="A73" s="27"/>
      <c r="B73" s="27"/>
      <c r="C73" s="27"/>
      <c r="D73" s="27"/>
    </row>
    <row r="74" spans="1:5" x14ac:dyDescent="0.2">
      <c r="A74" s="27"/>
      <c r="B74" s="27"/>
      <c r="C74" s="27"/>
      <c r="D74" s="27"/>
    </row>
    <row r="75" spans="1:5" x14ac:dyDescent="0.2">
      <c r="A75" s="27"/>
      <c r="B75" s="27"/>
      <c r="C75" s="27"/>
      <c r="D75" s="27"/>
    </row>
    <row r="76" spans="1:5" x14ac:dyDescent="0.2">
      <c r="A76" s="27"/>
      <c r="B76" s="27"/>
      <c r="C76" s="27"/>
      <c r="D76" s="27"/>
    </row>
    <row r="77" spans="1:5" x14ac:dyDescent="0.2">
      <c r="A77" s="27"/>
      <c r="B77" s="27"/>
      <c r="C77" s="27"/>
      <c r="D77" s="27"/>
    </row>
    <row r="78" spans="1:5" x14ac:dyDescent="0.2">
      <c r="A78" s="27"/>
      <c r="B78" s="27"/>
      <c r="C78" s="27"/>
      <c r="D78" s="27"/>
    </row>
    <row r="79" spans="1:5" x14ac:dyDescent="0.2">
      <c r="A79" s="27"/>
      <c r="B79" s="27"/>
      <c r="C79" s="27"/>
      <c r="D79" s="27"/>
    </row>
    <row r="80" spans="1:5" x14ac:dyDescent="0.2">
      <c r="A80" s="27"/>
      <c r="B80" s="27"/>
      <c r="C80" s="27"/>
      <c r="D80" s="27"/>
    </row>
    <row r="81" spans="1:4" x14ac:dyDescent="0.2">
      <c r="A81" s="27"/>
      <c r="B81" s="27"/>
      <c r="C81" s="27"/>
      <c r="D81" s="27"/>
    </row>
    <row r="82" spans="1:4" x14ac:dyDescent="0.2">
      <c r="A82" s="27"/>
      <c r="B82" s="27"/>
      <c r="C82" s="27"/>
      <c r="D82" s="27"/>
    </row>
    <row r="83" spans="1:4" x14ac:dyDescent="0.2">
      <c r="A83" s="27"/>
      <c r="B83" s="27"/>
      <c r="C83" s="27"/>
      <c r="D83" s="27"/>
    </row>
    <row r="84" spans="1:4" x14ac:dyDescent="0.2">
      <c r="A84" s="27"/>
      <c r="B84" s="27"/>
      <c r="C84" s="27"/>
      <c r="D84" s="27"/>
    </row>
    <row r="85" spans="1:4" x14ac:dyDescent="0.2">
      <c r="A85" s="27"/>
      <c r="B85" s="27"/>
      <c r="C85" s="27"/>
      <c r="D85" s="27"/>
    </row>
    <row r="86" spans="1:4" x14ac:dyDescent="0.2">
      <c r="A86" s="27"/>
      <c r="B86" s="27"/>
      <c r="C86" s="27"/>
      <c r="D86" s="27"/>
    </row>
    <row r="87" spans="1:4" x14ac:dyDescent="0.2">
      <c r="A87" s="27"/>
      <c r="B87" s="27"/>
      <c r="C87" s="27"/>
      <c r="D87" s="27"/>
    </row>
    <row r="88" spans="1:4" x14ac:dyDescent="0.2">
      <c r="A88" s="27"/>
      <c r="B88" s="27"/>
      <c r="C88" s="27"/>
      <c r="D88" s="27"/>
    </row>
    <row r="89" spans="1:4" x14ac:dyDescent="0.2">
      <c r="A89" s="27"/>
      <c r="B89" s="27"/>
      <c r="C89" s="27"/>
      <c r="D89" s="27"/>
    </row>
    <row r="90" spans="1:4" x14ac:dyDescent="0.2">
      <c r="A90" s="27"/>
      <c r="B90" s="27"/>
      <c r="C90" s="27"/>
      <c r="D90" s="27"/>
    </row>
    <row r="91" spans="1:4" x14ac:dyDescent="0.2">
      <c r="A91" s="27"/>
      <c r="B91" s="27"/>
      <c r="C91" s="27"/>
      <c r="D91" s="27"/>
    </row>
    <row r="92" spans="1:4" x14ac:dyDescent="0.2">
      <c r="A92" s="27"/>
      <c r="B92" s="27"/>
      <c r="C92" s="27"/>
      <c r="D92" s="27"/>
    </row>
    <row r="93" spans="1:4" x14ac:dyDescent="0.2">
      <c r="A93" s="27"/>
      <c r="B93" s="27"/>
      <c r="C93" s="27"/>
      <c r="D93" s="27"/>
    </row>
  </sheetData>
  <mergeCells count="36">
    <mergeCell ref="C68:E68"/>
    <mergeCell ref="C69:E69"/>
    <mergeCell ref="C70:E70"/>
    <mergeCell ref="C71:E71"/>
    <mergeCell ref="C72:E72"/>
    <mergeCell ref="C63:E63"/>
    <mergeCell ref="C64:E64"/>
    <mergeCell ref="C65:E65"/>
    <mergeCell ref="C66:E66"/>
    <mergeCell ref="C67:E67"/>
    <mergeCell ref="C57:E57"/>
    <mergeCell ref="C58:E58"/>
    <mergeCell ref="C60:E60"/>
    <mergeCell ref="C59:E59"/>
    <mergeCell ref="C61:E62"/>
    <mergeCell ref="C40:D40"/>
    <mergeCell ref="C41:D41"/>
    <mergeCell ref="B4:D4"/>
    <mergeCell ref="A1:E1"/>
    <mergeCell ref="C35:E35"/>
    <mergeCell ref="C33:E33"/>
    <mergeCell ref="C21:E21"/>
    <mergeCell ref="C26:E26"/>
    <mergeCell ref="C36:E36"/>
    <mergeCell ref="C34:E34"/>
    <mergeCell ref="C42:D42"/>
    <mergeCell ref="C43:D43"/>
    <mergeCell ref="C47:E47"/>
    <mergeCell ref="C48:E48"/>
    <mergeCell ref="C49:E49"/>
    <mergeCell ref="C56:E56"/>
    <mergeCell ref="C50:E50"/>
    <mergeCell ref="C51:E51"/>
    <mergeCell ref="C53:E53"/>
    <mergeCell ref="C54:E54"/>
    <mergeCell ref="C55:E55"/>
  </mergeCells>
  <printOptions horizontalCentered="1"/>
  <pageMargins left="0.23622047244094491" right="0.23622047244094491" top="0.23622047244094491" bottom="0.51181102362204722" header="0" footer="0.23622047244094491"/>
  <pageSetup scale="78" orientation="portrait" r:id="rId1"/>
  <headerFooter alignWithMargins="0">
    <oddFooter>&amp;LRev. 12 February 2023
Approved By: Stephen Earl&amp;CExhibit SQM 1.0A Supplier Self Assessment&amp;RPage &amp;P/&amp;N</oddFooter>
  </headerFooter>
  <rowBreaks count="1" manualBreakCount="1">
    <brk id="3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showGridLines="0" zoomScaleNormal="100" workbookViewId="0">
      <pane ySplit="1" topLeftCell="A2" activePane="bottomLeft" state="frozen"/>
      <selection activeCell="C15" sqref="C15"/>
      <selection pane="bottomLeft" activeCell="C15" sqref="C15"/>
    </sheetView>
  </sheetViews>
  <sheetFormatPr defaultRowHeight="12.75" x14ac:dyDescent="0.2"/>
  <cols>
    <col min="1" max="1" width="17.140625" customWidth="1"/>
    <col min="2" max="2" width="20.85546875" customWidth="1"/>
    <col min="3" max="3" width="97.85546875" customWidth="1"/>
  </cols>
  <sheetData>
    <row r="1" spans="1:3" x14ac:dyDescent="0.2">
      <c r="A1" s="67" t="s">
        <v>86</v>
      </c>
      <c r="B1" s="68" t="s">
        <v>87</v>
      </c>
      <c r="C1" s="68" t="s">
        <v>88</v>
      </c>
    </row>
    <row r="2" spans="1:3" ht="38.25" x14ac:dyDescent="0.2">
      <c r="A2" s="69">
        <v>7</v>
      </c>
      <c r="B2" s="70">
        <v>44047</v>
      </c>
      <c r="C2" s="71" t="s">
        <v>102</v>
      </c>
    </row>
    <row r="3" spans="1:3" ht="56.25" customHeight="1" x14ac:dyDescent="0.2">
      <c r="A3" s="69">
        <v>8</v>
      </c>
      <c r="B3" s="73">
        <v>44110</v>
      </c>
      <c r="C3" s="57" t="s">
        <v>103</v>
      </c>
    </row>
    <row r="4" spans="1:3" ht="19.5" customHeight="1" x14ac:dyDescent="0.2">
      <c r="A4" s="69">
        <v>9</v>
      </c>
      <c r="B4" s="70">
        <v>44475</v>
      </c>
      <c r="C4" s="128" t="s">
        <v>302</v>
      </c>
    </row>
    <row r="5" spans="1:3" ht="25.5" x14ac:dyDescent="0.2">
      <c r="A5" s="69">
        <v>10</v>
      </c>
      <c r="B5" s="70">
        <v>44687</v>
      </c>
      <c r="C5" s="224" t="s">
        <v>412</v>
      </c>
    </row>
    <row r="6" spans="1:3" ht="25.5" x14ac:dyDescent="0.2">
      <c r="A6" s="69">
        <v>11</v>
      </c>
      <c r="B6" s="70">
        <v>44727</v>
      </c>
      <c r="C6" s="224" t="s">
        <v>416</v>
      </c>
    </row>
    <row r="7" spans="1:3" x14ac:dyDescent="0.2">
      <c r="A7" s="473">
        <v>12</v>
      </c>
      <c r="B7" s="475">
        <v>44952</v>
      </c>
      <c r="C7" s="128" t="s">
        <v>439</v>
      </c>
    </row>
    <row r="8" spans="1:3" x14ac:dyDescent="0.2">
      <c r="A8" s="474"/>
      <c r="B8" s="475"/>
      <c r="C8" s="128" t="s">
        <v>434</v>
      </c>
    </row>
    <row r="9" spans="1:3" x14ac:dyDescent="0.2">
      <c r="A9" s="291">
        <v>13</v>
      </c>
      <c r="B9" s="290">
        <v>45047</v>
      </c>
      <c r="C9" s="128" t="s">
        <v>444</v>
      </c>
    </row>
  </sheetData>
  <mergeCells count="2">
    <mergeCell ref="A7:A8"/>
    <mergeCell ref="B7:B8"/>
  </mergeCells>
  <printOptions horizontalCentered="1"/>
  <pageMargins left="0.23622047244094491" right="0.23622047244094491" top="0.23622047244094491" bottom="0.51181102362204722" header="0" footer="0.23622047244094491"/>
  <pageSetup scale="76" orientation="portrait" r:id="rId1"/>
  <headerFooter alignWithMargins="0">
    <oddFooter>&amp;LRev. 10 May 2022
Approved By: Stephen Earl&amp;CExhibit SQM 1.0A Supplier Self Assessment&amp;RPage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F24BA0D5F8AF4A915E5188281143B4" ma:contentTypeVersion="0" ma:contentTypeDescription="Create a new document." ma:contentTypeScope="" ma:versionID="34af85d54cadc764f99db4028be9af8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6722-283F-4F27-99D3-0F8C6B844D21}">
  <ds:schemaRefs>
    <ds:schemaRef ds:uri="http://purl.org/dc/elements/1.1/"/>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1CF5660-8703-42E9-B5B2-227D28F6A646}">
  <ds:schemaRefs>
    <ds:schemaRef ds:uri="http://schemas.microsoft.com/sharepoint/v3/contenttype/forms"/>
  </ds:schemaRefs>
</ds:datastoreItem>
</file>

<file path=customXml/itemProps3.xml><?xml version="1.0" encoding="utf-8"?>
<ds:datastoreItem xmlns:ds="http://schemas.openxmlformats.org/officeDocument/2006/customXml" ds:itemID="{A5E13082-8892-47B8-93B8-E165F93DB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 sheet</vt:lpstr>
      <vt:lpstr>APQP</vt:lpstr>
      <vt:lpstr>Supplier Management</vt:lpstr>
      <vt:lpstr>Process analysis-production</vt:lpstr>
      <vt:lpstr>Customer Support</vt:lpstr>
      <vt:lpstr>Social Responsibility</vt:lpstr>
      <vt:lpstr>Security</vt:lpstr>
      <vt:lpstr>Instructions </vt:lpstr>
      <vt:lpstr>Revision History Sheet</vt:lpstr>
      <vt:lpstr>drop down sheet</vt:lpstr>
      <vt:lpstr>'cover sheet'!Print_Area</vt:lpstr>
    </vt:vector>
  </TitlesOfParts>
  <Company>INERGY Automotive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Taylor</dc:creator>
  <cp:lastModifiedBy>N Nikita (Nichol)</cp:lastModifiedBy>
  <cp:lastPrinted>2022-11-30T15:42:57Z</cp:lastPrinted>
  <dcterms:created xsi:type="dcterms:W3CDTF">2005-10-20T09:38:07Z</dcterms:created>
  <dcterms:modified xsi:type="dcterms:W3CDTF">2023-05-02T13:58:07Z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rea for Archiving">
    <vt:lpwstr>Compiègne</vt:lpwstr>
  </property>
  <property fmtid="{D5CDD505-2E9C-101B-9397-08002B2CF9AE}" pid="3" name="Sub-Process">
    <vt:lpwstr>;#PUR;#QUA;#</vt:lpwstr>
  </property>
  <property fmtid="{D5CDD505-2E9C-101B-9397-08002B2CF9AE}" pid="4" name="Identification Number">
    <vt:lpwstr>G@_F-QUA-0036</vt:lpwstr>
  </property>
  <property fmtid="{D5CDD505-2E9C-101B-9397-08002B2CF9AE}" pid="5" name="Creator Location">
    <vt:lpwstr>Corporate</vt:lpwstr>
  </property>
  <property fmtid="{D5CDD505-2E9C-101B-9397-08002B2CF9AE}" pid="6" name="Key Process">
    <vt:lpwstr>;#Total Quality;#Purchasing;#</vt:lpwstr>
  </property>
  <property fmtid="{D5CDD505-2E9C-101B-9397-08002B2CF9AE}" pid="7" name="Version0">
    <vt:lpwstr>V03E01</vt:lpwstr>
  </property>
  <property fmtid="{D5CDD505-2E9C-101B-9397-08002B2CF9AE}" pid="8" name="Language">
    <vt:lpwstr>English</vt:lpwstr>
  </property>
  <property fmtid="{D5CDD505-2E9C-101B-9397-08002B2CF9AE}" pid="9" name="Title in English">
    <vt:lpwstr>Inergy Automotive Supplier Process Audit</vt:lpwstr>
  </property>
  <property fmtid="{D5CDD505-2E9C-101B-9397-08002B2CF9AE}" pid="10" name="Production Sites Concerned">
    <vt:lpwstr>;#ADR;#AND;#ARE;#BLE;#BRT;#BUE;#BUR;#COM;#CUR;#EIS;#HER;#KYO;#KSH;#KYU;#LAV;#LOZ;#LUB;#NUC;#OPP;#PFA;#PIT;#RAM;#RAY;#ROT;#VAL;#VIP;#</vt:lpwstr>
  </property>
  <property fmtid="{D5CDD505-2E9C-101B-9397-08002B2CF9AE}" pid="11" name="Implementation Date">
    <vt:lpwstr>07 Mar. 2007</vt:lpwstr>
  </property>
  <property fmtid="{D5CDD505-2E9C-101B-9397-08002B2CF9AE}" pid="12" name="Document Type">
    <vt:lpwstr>Form</vt:lpwstr>
  </property>
  <property fmtid="{D5CDD505-2E9C-101B-9397-08002B2CF9AE}" pid="13" name="Technical Centers Concerned">
    <vt:lpwstr>;#TCC;#TCL;#TCK;#TCS;#TCT;#</vt:lpwstr>
  </property>
  <property fmtid="{D5CDD505-2E9C-101B-9397-08002B2CF9AE}" pid="14" name="Offices concerned">
    <vt:lpwstr/>
  </property>
  <property fmtid="{D5CDD505-2E9C-101B-9397-08002B2CF9AE}" pid="15" name="SILS concerned">
    <vt:lpwstr/>
  </property>
  <property fmtid="{D5CDD505-2E9C-101B-9397-08002B2CF9AE}" pid="16" name="Order">
    <vt:lpwstr>300.000000000000</vt:lpwstr>
  </property>
  <property fmtid="{D5CDD505-2E9C-101B-9397-08002B2CF9AE}" pid="17" name="Process">
    <vt:lpwstr>Internal Auditing</vt:lpwstr>
  </property>
</Properties>
</file>