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defaultThemeVersion="124226"/>
  <mc:AlternateContent xmlns:mc="http://schemas.openxmlformats.org/markup-compatibility/2006">
    <mc:Choice Requires="x15">
      <x15ac:absPath xmlns:x15ac="http://schemas.microsoft.com/office/spreadsheetml/2010/11/ac" url="H:\Purchasing Notes\Vendor Forms\"/>
    </mc:Choice>
  </mc:AlternateContent>
  <xr:revisionPtr revIDLastSave="0" documentId="8_{517C8568-4B34-4ED0-87AD-3028F10C9388}" xr6:coauthVersionLast="47" xr6:coauthVersionMax="47" xr10:uidLastSave="{00000000-0000-0000-0000-000000000000}"/>
  <bookViews>
    <workbookView xWindow="28680" yWindow="-120" windowWidth="29040" windowHeight="15840" tabRatio="870" activeTab="3" xr2:uid="{00000000-000D-0000-FFFF-FFFF00000000}"/>
  </bookViews>
  <sheets>
    <sheet name="NARMCO Details" sheetId="1" r:id="rId1"/>
    <sheet name="Scoring" sheetId="11" r:id="rId2"/>
    <sheet name="Supplier Instructions" sheetId="13" r:id="rId3"/>
    <sheet name="cover sheet" sheetId="2" r:id="rId4"/>
    <sheet name="APQP" sheetId="3" r:id="rId5"/>
    <sheet name="Supplier Management" sheetId="4" r:id="rId6"/>
    <sheet name="Process analysis-production" sheetId="5" r:id="rId7"/>
    <sheet name="Customer Support" sheetId="6" r:id="rId8"/>
    <sheet name="Social Responsibility" sheetId="7" r:id="rId9"/>
    <sheet name="Security" sheetId="8" r:id="rId10"/>
    <sheet name="Revision History Sheet" sheetId="9" r:id="rId11"/>
    <sheet name="drop down sheet" sheetId="10" r:id="rId12"/>
  </sheets>
  <definedNames>
    <definedName name="_xlnm.Print_Area" localSheetId="3">'cover sheet'!$A$1:$L$67</definedName>
    <definedName name="Z_486D8616_8B7C_4865_954C_3E408E2AE1AB_.wvu.Cols" localSheetId="4" hidden="1">APQP!$E:$E</definedName>
    <definedName name="Z_486D8616_8B7C_4865_954C_3E408E2AE1AB_.wvu.Cols" localSheetId="7" hidden="1">'Customer Support'!$E:$E,'Customer Support'!$H:$H</definedName>
    <definedName name="Z_486D8616_8B7C_4865_954C_3E408E2AE1AB_.wvu.Cols" localSheetId="6" hidden="1">'Process analysis-production'!$E:$E</definedName>
    <definedName name="Z_486D8616_8B7C_4865_954C_3E408E2AE1AB_.wvu.Cols" localSheetId="9" hidden="1">Security!$E:$E</definedName>
    <definedName name="Z_486D8616_8B7C_4865_954C_3E408E2AE1AB_.wvu.Cols" localSheetId="8" hidden="1">'Social Responsibility'!$E:$E</definedName>
    <definedName name="Z_486D8616_8B7C_4865_954C_3E408E2AE1AB_.wvu.Cols" localSheetId="5" hidden="1">'Supplier Management'!$E:$E</definedName>
    <definedName name="Z_486D8616_8B7C_4865_954C_3E408E2AE1AB_.wvu.PrintArea" localSheetId="3" hidden="1">'cover sheet'!$A$1:$L$68</definedName>
  </definedNames>
  <calcPr calcId="191029"/>
  <customWorkbookViews>
    <customWorkbookView name="M Lindsey (Michael) - Personal View" guid="{486D8616-8B7C-4865-954C-3E408E2AE1AB}" mergeInterval="0" personalView="1" xWindow="2033" yWindow="49" windowWidth="1918" windowHeight="1037" tabRatio="870"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30" i="3" l="1"/>
  <c r="E48" i="7"/>
  <c r="E49" i="7"/>
  <c r="E50" i="7"/>
  <c r="E51" i="7"/>
  <c r="E52" i="7"/>
  <c r="E53" i="7"/>
  <c r="E40" i="7"/>
  <c r="E41" i="7"/>
  <c r="E42" i="7"/>
  <c r="E43" i="7"/>
  <c r="E44" i="7"/>
  <c r="E45" i="7"/>
  <c r="E46" i="7"/>
  <c r="E47" i="7"/>
  <c r="E54" i="7"/>
  <c r="E58" i="7"/>
  <c r="E56" i="7"/>
  <c r="E7" i="7"/>
  <c r="E6" i="7"/>
  <c r="E5" i="7"/>
  <c r="E4" i="7"/>
  <c r="E8" i="7"/>
  <c r="E39" i="7"/>
  <c r="E38" i="7"/>
  <c r="E30" i="7"/>
  <c r="E29" i="7"/>
  <c r="D31" i="3"/>
  <c r="E9" i="7" l="1"/>
  <c r="E59" i="7"/>
  <c r="E27" i="7"/>
  <c r="E15" i="6"/>
  <c r="E16" i="6"/>
  <c r="E17" i="6"/>
  <c r="E18" i="6"/>
  <c r="E14" i="6"/>
  <c r="E13" i="6"/>
  <c r="D61" i="7"/>
  <c r="E37" i="7"/>
  <c r="E36" i="7"/>
  <c r="E35" i="7"/>
  <c r="E34" i="7"/>
  <c r="E33" i="7"/>
  <c r="E32" i="7"/>
  <c r="E31" i="7"/>
  <c r="E13" i="7"/>
  <c r="E19" i="7"/>
  <c r="E6" i="8"/>
  <c r="E5" i="8"/>
  <c r="E4" i="8"/>
  <c r="E20" i="8"/>
  <c r="E25" i="7"/>
  <c r="E24" i="7"/>
  <c r="E23" i="7"/>
  <c r="E22" i="7"/>
  <c r="E21" i="7"/>
  <c r="E20" i="7"/>
  <c r="E17" i="7"/>
  <c r="E16" i="7"/>
  <c r="E15" i="7"/>
  <c r="E14" i="7"/>
  <c r="E12" i="7"/>
  <c r="D21" i="8"/>
  <c r="E21" i="4"/>
  <c r="E26" i="7"/>
  <c r="D22" i="4"/>
  <c r="E19" i="8"/>
  <c r="E18" i="8"/>
  <c r="E17" i="8"/>
  <c r="E16" i="8"/>
  <c r="E15" i="8"/>
  <c r="E14" i="8"/>
  <c r="E13" i="8"/>
  <c r="E12" i="8"/>
  <c r="E11" i="8"/>
  <c r="E10" i="8"/>
  <c r="E9" i="8"/>
  <c r="E8" i="8"/>
  <c r="E7" i="8"/>
  <c r="E3" i="8"/>
  <c r="E8" i="6"/>
  <c r="E7" i="6"/>
  <c r="E6" i="6"/>
  <c r="E5" i="6"/>
  <c r="E4" i="6"/>
  <c r="E3" i="6"/>
  <c r="H8" i="6"/>
  <c r="E60" i="7"/>
  <c r="E57" i="7"/>
  <c r="E55" i="7"/>
  <c r="E28" i="7"/>
  <c r="E18" i="7"/>
  <c r="E11" i="7"/>
  <c r="E10" i="7"/>
  <c r="E3" i="7"/>
  <c r="E12" i="6"/>
  <c r="E11" i="6"/>
  <c r="E10" i="6"/>
  <c r="E9" i="6"/>
  <c r="E78" i="5"/>
  <c r="E77" i="5"/>
  <c r="E76" i="5"/>
  <c r="E75" i="5"/>
  <c r="E74" i="5"/>
  <c r="E73" i="5"/>
  <c r="E72" i="5"/>
  <c r="E71" i="5"/>
  <c r="E70" i="5"/>
  <c r="E69" i="5"/>
  <c r="E68" i="5"/>
  <c r="E67" i="5"/>
  <c r="E66" i="5"/>
  <c r="E65" i="5"/>
  <c r="E64" i="5"/>
  <c r="E63" i="5"/>
  <c r="E62" i="5"/>
  <c r="E61" i="5"/>
  <c r="E60" i="5"/>
  <c r="E59" i="5"/>
  <c r="E58" i="5"/>
  <c r="E57" i="5"/>
  <c r="E56" i="5"/>
  <c r="E55" i="5"/>
  <c r="E54" i="5"/>
  <c r="E53" i="5"/>
  <c r="E52" i="5"/>
  <c r="E51" i="5"/>
  <c r="E50" i="5"/>
  <c r="E49" i="5"/>
  <c r="E47" i="5"/>
  <c r="E48" i="5"/>
  <c r="E46" i="5"/>
  <c r="E45" i="5"/>
  <c r="E44" i="5"/>
  <c r="E43" i="5"/>
  <c r="E42" i="5"/>
  <c r="E38" i="5"/>
  <c r="E39" i="5"/>
  <c r="E40" i="5"/>
  <c r="E41" i="5"/>
  <c r="E37" i="5"/>
  <c r="E36" i="5"/>
  <c r="E35" i="5"/>
  <c r="E34" i="5"/>
  <c r="E33" i="5"/>
  <c r="E32" i="5"/>
  <c r="E31" i="5"/>
  <c r="E19" i="6" l="1"/>
  <c r="G29" i="2" s="1"/>
  <c r="H29" i="2" s="1"/>
  <c r="E21" i="8"/>
  <c r="E30" i="5"/>
  <c r="E29" i="5"/>
  <c r="E28" i="5"/>
  <c r="E27" i="5"/>
  <c r="E26" i="5"/>
  <c r="E25" i="5"/>
  <c r="E24" i="5"/>
  <c r="E22" i="5"/>
  <c r="E23" i="5"/>
  <c r="E21" i="5"/>
  <c r="E20" i="5"/>
  <c r="E18" i="5"/>
  <c r="E19" i="5"/>
  <c r="E17" i="5"/>
  <c r="E16" i="5"/>
  <c r="E15" i="5"/>
  <c r="E13" i="5"/>
  <c r="E14" i="5"/>
  <c r="E12" i="5"/>
  <c r="E11" i="5"/>
  <c r="E8" i="5"/>
  <c r="E9" i="5"/>
  <c r="E10" i="5"/>
  <c r="E7" i="5"/>
  <c r="E6" i="5"/>
  <c r="E5" i="5"/>
  <c r="E4" i="5"/>
  <c r="E3" i="5"/>
  <c r="E29" i="3" l="1"/>
  <c r="E28" i="3"/>
  <c r="E27" i="3"/>
  <c r="E26" i="3"/>
  <c r="E25" i="3"/>
  <c r="E24" i="3"/>
  <c r="E23" i="3"/>
  <c r="E22" i="3"/>
  <c r="E20" i="3"/>
  <c r="E21" i="3"/>
  <c r="E19" i="3"/>
  <c r="E18" i="3"/>
  <c r="E17" i="3"/>
  <c r="E16" i="3"/>
  <c r="E15" i="3"/>
  <c r="E14" i="3"/>
  <c r="E13" i="3"/>
  <c r="E12" i="3"/>
  <c r="E11" i="3"/>
  <c r="E10" i="3"/>
  <c r="E9" i="3"/>
  <c r="E8" i="3"/>
  <c r="E7" i="3"/>
  <c r="E6" i="3"/>
  <c r="E5" i="3"/>
  <c r="E4" i="3"/>
  <c r="E3" i="3"/>
  <c r="E18" i="4"/>
  <c r="E19" i="4"/>
  <c r="E20" i="4"/>
  <c r="E17" i="4"/>
  <c r="E16" i="4"/>
  <c r="E15" i="4"/>
  <c r="E14" i="4"/>
  <c r="E13" i="4"/>
  <c r="E12" i="4"/>
  <c r="E11" i="4"/>
  <c r="E10" i="4"/>
  <c r="E9" i="4"/>
  <c r="E8" i="4"/>
  <c r="E7" i="4"/>
  <c r="E6" i="4"/>
  <c r="E5" i="4"/>
  <c r="E4" i="4"/>
  <c r="E3" i="4"/>
  <c r="E31" i="3" l="1"/>
  <c r="E22" i="4"/>
  <c r="D19" i="6"/>
  <c r="D79" i="5" l="1"/>
  <c r="E79" i="5" l="1"/>
  <c r="G26" i="2" s="1"/>
  <c r="H26" i="2" s="1"/>
  <c r="G23" i="2"/>
  <c r="H23" i="2" s="1"/>
  <c r="G35" i="2"/>
  <c r="H35" i="2" s="1"/>
  <c r="E61" i="7"/>
  <c r="G32" i="2" s="1"/>
  <c r="H32" i="2" s="1"/>
  <c r="G20" i="2"/>
  <c r="H20" i="2" s="1"/>
  <c r="K16" i="2" l="1"/>
</calcChain>
</file>

<file path=xl/sharedStrings.xml><?xml version="1.0" encoding="utf-8"?>
<sst xmlns="http://schemas.openxmlformats.org/spreadsheetml/2006/main" count="625" uniqueCount="529">
  <si>
    <r>
      <t>Initial date</t>
    </r>
    <r>
      <rPr>
        <sz val="10"/>
        <rFont val="Arial"/>
        <family val="2"/>
      </rPr>
      <t xml:space="preserve"> :</t>
    </r>
  </si>
  <si>
    <t>Evidence</t>
  </si>
  <si>
    <t xml:space="preserve"> </t>
  </si>
  <si>
    <t>STRONG POINTS</t>
  </si>
  <si>
    <t>WEAK POINTS</t>
  </si>
  <si>
    <t>Date Next Audit :</t>
  </si>
  <si>
    <t>STATUS*</t>
  </si>
  <si>
    <t>* Green, Yellow, Red</t>
  </si>
  <si>
    <t>Summary Scoring</t>
  </si>
  <si>
    <t xml:space="preserve">  </t>
  </si>
  <si>
    <t>% TOTAL</t>
  </si>
  <si>
    <t>Score</t>
  </si>
  <si>
    <t xml:space="preserve"> 
            .     </t>
  </si>
  <si>
    <t>a)</t>
  </si>
  <si>
    <t>b)</t>
  </si>
  <si>
    <t>c)</t>
  </si>
  <si>
    <t>d)</t>
  </si>
  <si>
    <t>e)</t>
  </si>
  <si>
    <r>
      <t xml:space="preserve">Proposed new supplier </t>
    </r>
    <r>
      <rPr>
        <sz val="10"/>
        <color indexed="8"/>
        <rFont val="굴림체"/>
        <family val="3"/>
        <charset val="129"/>
      </rPr>
      <t/>
    </r>
  </si>
  <si>
    <r>
      <t>After a critical engineering-change</t>
    </r>
    <r>
      <rPr>
        <sz val="10"/>
        <color indexed="8"/>
        <rFont val="굴림체"/>
        <family val="3"/>
        <charset val="129"/>
      </rPr>
      <t/>
    </r>
  </si>
  <si>
    <t xml:space="preserve">Change factors which have critical impact on part quality </t>
  </si>
  <si>
    <t>DEFINITION OF TERMINOLOGY</t>
  </si>
  <si>
    <t>SCOPE OF APPLICATION</t>
  </si>
  <si>
    <t>AUDIT PURPOSE</t>
  </si>
  <si>
    <t>RESPONSIBILITY AND AUTHORITY</t>
  </si>
  <si>
    <t>DETAILED PROCEDURE</t>
  </si>
  <si>
    <t xml:space="preserve">Supplier Code: </t>
  </si>
  <si>
    <t xml:space="preserve">Auditor :  </t>
  </si>
  <si>
    <t>f)</t>
  </si>
  <si>
    <t>Follow up date:</t>
  </si>
  <si>
    <t>Product description:</t>
  </si>
  <si>
    <t>Supplier Contact information:</t>
  </si>
  <si>
    <t>Action plan sent :</t>
  </si>
  <si>
    <t>No.</t>
  </si>
  <si>
    <t>NARMCO Supplier Self Assessment</t>
  </si>
  <si>
    <t>Social Responsibility</t>
  </si>
  <si>
    <t xml:space="preserve">Supplier Location:  </t>
  </si>
  <si>
    <t>Supplier Management</t>
  </si>
  <si>
    <t xml:space="preserve">Security </t>
  </si>
  <si>
    <t>ITEM 4 : Customer Support</t>
  </si>
  <si>
    <t xml:space="preserve">2 Supplier Management </t>
  </si>
  <si>
    <t xml:space="preserve">ITEM 3 : Process Analysis /Production </t>
  </si>
  <si>
    <t>Customer Support</t>
  </si>
  <si>
    <t>Self Assessment</t>
  </si>
  <si>
    <t xml:space="preserve">On site Audit </t>
  </si>
  <si>
    <t xml:space="preserve">Process Analysis / Production </t>
  </si>
  <si>
    <t>Is there a documented process for Engineering changes prior to start of production. Is it being followed?</t>
  </si>
  <si>
    <t>Has a project time line been developed, are milestone events on target?</t>
  </si>
  <si>
    <t>Have the responsibilities and the risks for the project been defined as it moved to full production?</t>
  </si>
  <si>
    <t xml:space="preserve">Are the process controls clearly defined through all the documentation? </t>
  </si>
  <si>
    <t>Are operator instructions available at the point of the operation; are they up to date and easily understood?</t>
  </si>
  <si>
    <t>Are the required gauge and fixtures available at the point of inspection; are they kept up to date with Engineering changes?</t>
  </si>
  <si>
    <t xml:space="preserve">In the event a product deviates from the agreed standard are there controls in place to protect the customer and return the product to a previously approved state? </t>
  </si>
  <si>
    <t xml:space="preserve">Are process and products audited regularly? </t>
  </si>
  <si>
    <t xml:space="preserve">Are changes to the product/process controlled? </t>
  </si>
  <si>
    <t>Are gauges and equipment properly stored/maintained?</t>
  </si>
  <si>
    <t>Are setup and rework parts identified to prevent accidental use?</t>
  </si>
  <si>
    <t>Are changeovers controlled?</t>
  </si>
  <si>
    <t>Are Quality records logged and easily accessible?</t>
  </si>
  <si>
    <t>Are contingency plans in place for critical processes/equipment?</t>
  </si>
  <si>
    <t>Are there support services made available to the customer?</t>
  </si>
  <si>
    <t>Do you train your employees on security issues? (pertaining to unauthorized personnel in building)?</t>
  </si>
  <si>
    <t xml:space="preserve">Are releases supplied for sub-tier product and service suppliers? </t>
  </si>
  <si>
    <t>Is there a supplier rating system with evidence of improvement plan for poor performing suppliers?</t>
  </si>
  <si>
    <t xml:space="preserve">Are processes meeting the customer requirements for part quality and quantity? </t>
  </si>
  <si>
    <t>ITEM 5: Social Responsibility</t>
  </si>
  <si>
    <t>ITEM 6 : Security</t>
  </si>
  <si>
    <t>Is there a process for control of reworked product?</t>
  </si>
  <si>
    <t>ITEM 1 : APQP</t>
  </si>
  <si>
    <t>Is there a defined notification process should the project timing be at risk?</t>
  </si>
  <si>
    <t>Is there a process for engineering changes?</t>
  </si>
  <si>
    <t>Is there a Preventative Maintenance system for equipment and tooling?</t>
  </si>
  <si>
    <t>Is there a Continuous Improvement process in place?</t>
  </si>
  <si>
    <t>Is there evidence of Management Review meetings?</t>
  </si>
  <si>
    <t>Can product capability be proven through statistical methods?</t>
  </si>
  <si>
    <t xml:space="preserve">Use of AIAG or Customer Specific Format only </t>
  </si>
  <si>
    <t>Does the supplier have a documented product safety process?</t>
  </si>
  <si>
    <t>Has sufficient staff been assigned to the project development. Are there any resource constraints that could put the product at risk?</t>
  </si>
  <si>
    <t>Overall Score</t>
  </si>
  <si>
    <t>Revision #</t>
  </si>
  <si>
    <t xml:space="preserve">Date </t>
  </si>
  <si>
    <t xml:space="preserve">Revision </t>
  </si>
  <si>
    <t>Have you filled out the Narmco Security Questionnaire?</t>
  </si>
  <si>
    <t>Are you taking into account whether a business partner is a CTPAT Member or a member in and approved Authorized Economic Operator (AEO) program with a Mutual Recognition Arrangement (MRA)? (CTPAT 3.4)</t>
  </si>
  <si>
    <t>Business partners' CTPAT Certification, AEO Certificate</t>
  </si>
  <si>
    <t>Do you ensure outsourced business partners have security measures in place that meet or exceed CTPAT's Minimum Security Criteria (MSC). (CTPAT 3.5)</t>
  </si>
  <si>
    <t>Do you periodically review your business partners' security assessments? (CTPAT 3.7)</t>
  </si>
  <si>
    <t>Frequent reviews, requesting documentation on improved security</t>
  </si>
  <si>
    <t xml:space="preserve">Follow up as result of a low performance score or critical spill. </t>
  </si>
  <si>
    <t>Is there a screening process for new and current business partners? (CTPAT 3.1)</t>
  </si>
  <si>
    <t>Verifying company is legitimate. (Vendor forms, verifying address, business references)</t>
  </si>
  <si>
    <t>Are you taking into account whether as business partner is a CTPAT Member or a member in and approved Authorized Economic Operator (AEO) program with a Mutual Recognition Arrangement (MRA)? (CTPAT 3.4)</t>
  </si>
  <si>
    <t>Have you developed a risk assessment guide? (CTPAT 2.1)</t>
  </si>
  <si>
    <t>Management review of how you are managing risk.</t>
  </si>
  <si>
    <t>Are risks assessments being reviewed annually.</t>
  </si>
  <si>
    <t>Add revision sheet for tracking changes.  Cover Sheet - Add overall score, add note to scoring legensd that states Each Section (1-5) applies to below requirements: Add questions 2.4 - 2.7 to supplier management. Add question 5.6 to social responsibility.  Add question 6.5 - 6.7 to Security</t>
  </si>
  <si>
    <t xml:space="preserve">Add question 2.8 to Supplier Management - to include supplier sustainability, add question 5.7 to Social responsibility for suustainability requirements </t>
  </si>
  <si>
    <t>Has the project feasibility been evaluated by a cross functional team? Must show evidence of team approval</t>
  </si>
  <si>
    <t>Does the supplier have a warranty process?</t>
  </si>
  <si>
    <t>Is the a defined process for approving new suppliers? Are only approved suppliers used for production?</t>
  </si>
  <si>
    <t>Approved PPAP from supplier (approved PSW)</t>
  </si>
  <si>
    <t xml:space="preserve">Are all internal / customer targets being met? </t>
  </si>
  <si>
    <t>Are controls in place to protect against mixed or mis-labeled parts?</t>
  </si>
  <si>
    <t>Has the project been transferred from development to serial production?</t>
  </si>
  <si>
    <t>Is there a defined shipping inspection process?</t>
  </si>
  <si>
    <t>Has the Supplier read all Supplier Code of Conduct and Terms and conditions that are listed on the www.narmco.com website?</t>
  </si>
  <si>
    <t>Are the procurement activities of the project implemented and monitored?</t>
  </si>
  <si>
    <t>Manpower list</t>
  </si>
  <si>
    <t xml:space="preserve">Critical path identified </t>
  </si>
  <si>
    <t>Risk Assessment</t>
  </si>
  <si>
    <t xml:space="preserve">Organizational chart </t>
  </si>
  <si>
    <t>Change request form document</t>
  </si>
  <si>
    <t>Change management Procedure</t>
  </si>
  <si>
    <t>Project at RISK procedure</t>
  </si>
  <si>
    <t>Capacity plan have been updated to reflect full volume</t>
  </si>
  <si>
    <t>Integration and run at rate has been accounted for on new equipment</t>
  </si>
  <si>
    <t>Program timeline available</t>
  </si>
  <si>
    <t>All Milestones on target</t>
  </si>
  <si>
    <t>Timing on tooling and or equipment has been defined</t>
  </si>
  <si>
    <t>Containment procedure for first production runs.</t>
  </si>
  <si>
    <t>Feedback process</t>
  </si>
  <si>
    <t>PDR Runs performed at Supplier for projects not deemed low risk</t>
  </si>
  <si>
    <t>Procedure with sign off when moving from tool/equipment shop production facility</t>
  </si>
  <si>
    <t>Contract terms, conditions and timing in line with program timeline</t>
  </si>
  <si>
    <t>Purchase agreements</t>
  </si>
  <si>
    <t>Warranty Process</t>
  </si>
  <si>
    <t>Is there evidence that the supplier has received all statutory and regulatory requirements for the products and services which it provides?</t>
  </si>
  <si>
    <t>As defined by the customer - NARMCO supplied customer specific requirements received</t>
  </si>
  <si>
    <t xml:space="preserve">Product safety procedure </t>
  </si>
  <si>
    <t>Does the organization have a Quality Management System 
If the supplier is not ISO 9001 certified approval must come from the OEM to use the supplier</t>
  </si>
  <si>
    <t>N/A</t>
  </si>
  <si>
    <t>Approved Supplier list</t>
  </si>
  <si>
    <t xml:space="preserve">Criteria for approval of new suppliers
</t>
  </si>
  <si>
    <t>Supplier assessments</t>
  </si>
  <si>
    <t xml:space="preserve">Have sub-supplier PPAP been received and approved? </t>
  </si>
  <si>
    <t xml:space="preserve">Critical suppliers have been identified </t>
  </si>
  <si>
    <t>2nd Party audits of supplier sites considered when suppliers performing below expectations.</t>
  </si>
  <si>
    <t>Must include delivered product conformity to requirements, delivery schedule performance (including premium freight), customer complaints (including field returns)</t>
  </si>
  <si>
    <t>Do you have a process to screen prospective employees and periodically check current employees?</t>
  </si>
  <si>
    <t>Employee Code of Conduct, policies, etc.</t>
  </si>
  <si>
    <t>Do you have comprehensive written cybersecurity policies and /or procedures to protect information technology (IT) systems?</t>
  </si>
  <si>
    <t>Do you have a policy and procedure for inspecting and securing any loaded cargo?</t>
  </si>
  <si>
    <t>Is there a seven point and/or eight point inspection done on containers? Are locking mechanisms inspected to prevent tampering?</t>
  </si>
  <si>
    <t>Do you have a policy and procedure for Seal Security?</t>
  </si>
  <si>
    <t xml:space="preserve">Is there a procedure for how seals are issued and controlled? Seal verification process? </t>
  </si>
  <si>
    <t>Wages and Benefits</t>
  </si>
  <si>
    <t>Early Containment completed</t>
  </si>
  <si>
    <t>Approved PPAP</t>
  </si>
  <si>
    <t xml:space="preserve">Receiving Inspection/ testing </t>
  </si>
  <si>
    <t>Setup verification / set-up instructions</t>
  </si>
  <si>
    <t>Operator Instructions/handling instructions</t>
  </si>
  <si>
    <t xml:space="preserve">Checking / Inspection instructions </t>
  </si>
  <si>
    <t xml:space="preserve">Special / Critical Characteristics identified </t>
  </si>
  <si>
    <t>Production Control Plans</t>
  </si>
  <si>
    <t>Failure prevention</t>
  </si>
  <si>
    <t>Failure detection</t>
  </si>
  <si>
    <t xml:space="preserve">Evidence of machine/process capability
</t>
  </si>
  <si>
    <t>Reaction plan when acceptance criteria not met.</t>
  </si>
  <si>
    <t xml:space="preserve">Capability Study </t>
  </si>
  <si>
    <t>Defect recognition</t>
  </si>
  <si>
    <t>Product/process training records</t>
  </si>
  <si>
    <t>Re-training frequency</t>
  </si>
  <si>
    <t>Product knowledge</t>
  </si>
  <si>
    <t>Process change request document</t>
  </si>
  <si>
    <t>Engineering Change checklist</t>
  </si>
  <si>
    <t>Process Change request procedure</t>
  </si>
  <si>
    <t xml:space="preserve">Gauge studies
</t>
  </si>
  <si>
    <t>Calibration frequency adequate - no more than 4 years between each calibration</t>
  </si>
  <si>
    <t>Temporary process change notice at the work center with approval</t>
  </si>
  <si>
    <t>By-pass list</t>
  </si>
  <si>
    <t>Is customer approval given for any deviations when applicable?</t>
  </si>
  <si>
    <t>Instructions available for rework &amp; re-inspection.</t>
  </si>
  <si>
    <t>Control Plan Audits</t>
  </si>
  <si>
    <t>Completed Internal Quality Management System Audits</t>
  </si>
  <si>
    <t>Completed 2nd Party External audits</t>
  </si>
  <si>
    <t>Completed 3rd Party External audits</t>
  </si>
  <si>
    <t>Audit Schedule</t>
  </si>
  <si>
    <t>Competency requirements for internal audits</t>
  </si>
  <si>
    <t>Internal Quality metrics (Part quality rating, customer complaints including field returns, cost of quality)</t>
  </si>
  <si>
    <t>Delivery and premium freight metrics</t>
  </si>
  <si>
    <r>
      <t>Process specific targets</t>
    </r>
    <r>
      <rPr>
        <i/>
        <sz val="10"/>
        <rFont val="Arial"/>
        <family val="2"/>
      </rPr>
      <t xml:space="preserve"> </t>
    </r>
    <r>
      <rPr>
        <sz val="10"/>
        <rFont val="Arial"/>
        <family val="2"/>
      </rPr>
      <t>(efficiencies)</t>
    </r>
  </si>
  <si>
    <t>How is the change controlled going to the customer</t>
  </si>
  <si>
    <t>Process change tracking system and evidence of documentation updates</t>
  </si>
  <si>
    <t>Process change procedure</t>
  </si>
  <si>
    <t>Up to date specifications available</t>
  </si>
  <si>
    <t>Identification and traceability - serialized labels</t>
  </si>
  <si>
    <t>Work center layout document for standardization</t>
  </si>
  <si>
    <t>Training competence documented</t>
  </si>
  <si>
    <t>Trained back-up personnel</t>
  </si>
  <si>
    <t>Qualification matrix (showing who is trained on what)</t>
  </si>
  <si>
    <t>Is the level of training for all persons easily identified?</t>
  </si>
  <si>
    <t xml:space="preserve">Data collection sheets available </t>
  </si>
  <si>
    <t>Data collection sheets analyzed ongoing for continuous improvement</t>
  </si>
  <si>
    <t xml:space="preserve">Are measuring instruments properly stored to prevent damage. </t>
  </si>
  <si>
    <t>Does the recalibration frequency meet the customer expectations.  (calibration schedule)</t>
  </si>
  <si>
    <t>Are nonstandard process parts clearly identified to prevent accidental integration back into the process</t>
  </si>
  <si>
    <t>Red bin</t>
  </si>
  <si>
    <t>Locked bin</t>
  </si>
  <si>
    <t>First off checks / Last off inspection</t>
  </si>
  <si>
    <t xml:space="preserve">
Setup verification
</t>
  </si>
  <si>
    <t xml:space="preserve">Reverification after intervention into the process, as example any unscheduled maintained activity. </t>
  </si>
  <si>
    <t xml:space="preserve">PM Records </t>
  </si>
  <si>
    <t>Replacement parts availability</t>
  </si>
  <si>
    <t>PM Schedule</t>
  </si>
  <si>
    <t>Customer  approved containers</t>
  </si>
  <si>
    <t>Evidence of FIFO followed</t>
  </si>
  <si>
    <t>Packaging instructions</t>
  </si>
  <si>
    <t xml:space="preserve">Load sheet / picking list </t>
  </si>
  <si>
    <t>FIFO followed</t>
  </si>
  <si>
    <t>Final inspection check (dock audit)</t>
  </si>
  <si>
    <t>CI Tracking List</t>
  </si>
  <si>
    <t>CI Form</t>
  </si>
  <si>
    <t>CI Procedure</t>
  </si>
  <si>
    <t>Management reviews include, process monitoring, product realization, Quality objectives, QMS Performance, Continual Improvements.</t>
  </si>
  <si>
    <t>Review of Actual and potential field failures and their impact on Quality, Safety and the Environment.</t>
  </si>
  <si>
    <t xml:space="preserve">Does a certification exist for this system, for example according to ISO® 27001 or  an audit according to the requirements of the VDA® ISA? </t>
  </si>
  <si>
    <r>
      <rPr>
        <sz val="11"/>
        <color indexed="56"/>
        <rFont val="Calibri"/>
        <family val="2"/>
      </rPr>
      <t>I</t>
    </r>
    <r>
      <rPr>
        <sz val="11"/>
        <rFont val="Calibri"/>
        <family val="2"/>
      </rPr>
      <t>s the company network protected by a firewall?</t>
    </r>
  </si>
  <si>
    <t>Corrective action process</t>
  </si>
  <si>
    <t>Corrective action re-audit process in place</t>
  </si>
  <si>
    <t>Is the process effective, no repeat issues</t>
  </si>
  <si>
    <t>Packaging requirements are known and communicated at all levels</t>
  </si>
  <si>
    <t xml:space="preserve">Inventory turns tracking </t>
  </si>
  <si>
    <t>Has it been tested?</t>
  </si>
  <si>
    <t>Does it cover all areas (tooling, equipment, staffing)?</t>
  </si>
  <si>
    <t>Is a contingency plan available?</t>
  </si>
  <si>
    <t>Is there an effective corrective action process?</t>
  </si>
  <si>
    <t>Are repeat issues tracked?</t>
  </si>
  <si>
    <t xml:space="preserve">Is an English language person available? </t>
  </si>
  <si>
    <t>Is there a customer contact list?</t>
  </si>
  <si>
    <t>Does your company have a management person responsible for Social, Compliance and Environmental Sustainability?*</t>
  </si>
  <si>
    <t xml:space="preserve">Does your company publish a CSR/Sustainability report </t>
  </si>
  <si>
    <t>Yes to GRI standards or other global accepted standards
Please provide name of standard in Column F</t>
  </si>
  <si>
    <t>Yes, but not according to globally accepted standards</t>
  </si>
  <si>
    <t>Yes, List names and contact information in Column F</t>
  </si>
  <si>
    <t>Yes, provide document</t>
  </si>
  <si>
    <t>Does your company have a formal policy covering working conditions and human rights?</t>
  </si>
  <si>
    <t>Working conditions and Human Rights Policy covers:</t>
  </si>
  <si>
    <t>Child labour</t>
  </si>
  <si>
    <t>Working Hours</t>
  </si>
  <si>
    <t>Modern Slavery</t>
  </si>
  <si>
    <t>Freedom of Association and Collective Bargaining</t>
  </si>
  <si>
    <t xml:space="preserve">Harassment and non-discrimination </t>
  </si>
  <si>
    <t>Does your site have a management system in place to manage the working conditions and human rights issues?</t>
  </si>
  <si>
    <t>Yes, and the system is third party certified</t>
  </si>
  <si>
    <t xml:space="preserve">Yes, but the system Is not certified </t>
  </si>
  <si>
    <t>Does your company have formal written health and safety policies?</t>
  </si>
  <si>
    <t>Yes</t>
  </si>
  <si>
    <t>Health and Safety Policies Include:</t>
  </si>
  <si>
    <t>Personal protective equipment</t>
  </si>
  <si>
    <t>Machine Safety</t>
  </si>
  <si>
    <t>Incident and Accident Management</t>
  </si>
  <si>
    <t>Handling of Chemicals</t>
  </si>
  <si>
    <t xml:space="preserve">Fire Protection </t>
  </si>
  <si>
    <t>Does your company have a Code of Conduct/Business Ethics Policy?</t>
  </si>
  <si>
    <t>Code of conduct/business ethics Policy include:</t>
  </si>
  <si>
    <t xml:space="preserve">Anti corruption </t>
  </si>
  <si>
    <t>Extortion and Bribery</t>
  </si>
  <si>
    <t>Privacy</t>
  </si>
  <si>
    <t xml:space="preserve">Disclosure of Information </t>
  </si>
  <si>
    <t xml:space="preserve">Whistle Blower Protection </t>
  </si>
  <si>
    <t>Environmental Policies Include:</t>
  </si>
  <si>
    <t>Air quality</t>
  </si>
  <si>
    <t>Sustainable Resources Management and Waste Reduction</t>
  </si>
  <si>
    <t>Responsible Chemical Management</t>
  </si>
  <si>
    <t>Are you aware of what percentage of energy is used at your site in the last calendar year came from renewable sources?</t>
  </si>
  <si>
    <t>Yes, Please list % in column "F"</t>
  </si>
  <si>
    <t>Does your site use any substances with restrictions in production or operations?</t>
  </si>
  <si>
    <t xml:space="preserve">Are any of the following materials contained in your products?
Aluminum/ Bauxite, Cobalt, Copper, Glass (silica sand) , Gold, Graphite (natural) , Leather, Lithium, Mica, Nickel, Palladium, Rare Earth Elements, Rubber (natural) , Steel/ Iron Tantalum, Tin, Tungsten, Zinc 
</t>
  </si>
  <si>
    <t>If any raw material from the list above selected, does your company have a policy on the responsible sourcing of these raw materials?</t>
  </si>
  <si>
    <t xml:space="preserve">Are corporate networks protected against malware? </t>
  </si>
  <si>
    <t xml:space="preserve">Does your company have a process for the safe disposal of data media? </t>
  </si>
  <si>
    <t>Yes, and Submitted the Questionnaire</t>
  </si>
  <si>
    <t>Yes, Security Program in place</t>
  </si>
  <si>
    <t xml:space="preserve">Do you have a security program in place? </t>
  </si>
  <si>
    <t>Yes, Security Program in place and documented</t>
  </si>
  <si>
    <t>Does your company have an information security policy?</t>
  </si>
  <si>
    <t xml:space="preserve">Yes, please provide the policy </t>
  </si>
  <si>
    <t>Yes, the system is certified</t>
  </si>
  <si>
    <t>Yes, list the firewall in column "F"</t>
  </si>
  <si>
    <t>Yes, list how protected in column "F"</t>
  </si>
  <si>
    <t>Yes, list the process in column "F"</t>
  </si>
  <si>
    <t>Yes, List how trained in Column "F"</t>
  </si>
  <si>
    <t>Answer</t>
  </si>
  <si>
    <t>No</t>
  </si>
  <si>
    <t xml:space="preserve">Electronic data exchange
</t>
  </si>
  <si>
    <t>Non-conforming product process</t>
  </si>
  <si>
    <t xml:space="preserve">Working conditions and human rights </t>
  </si>
  <si>
    <t>Health and safety</t>
  </si>
  <si>
    <t>Business ethics</t>
  </si>
  <si>
    <t>Environment</t>
  </si>
  <si>
    <t>Yes/No//NA</t>
  </si>
  <si>
    <t>Yes/No/ NA</t>
  </si>
  <si>
    <t>Revise entire process and scoring system</t>
  </si>
  <si>
    <r>
      <t xml:space="preserve">Does your company have set CSR(Corporate Sustainability Responsibility)/Sustainability
Requirements </t>
    </r>
    <r>
      <rPr>
        <b/>
        <sz val="10"/>
        <rFont val="Arial"/>
        <family val="2"/>
      </rPr>
      <t xml:space="preserve">towards YOUR suppliers? </t>
    </r>
    <r>
      <rPr>
        <sz val="10"/>
        <rFont val="Arial"/>
        <family val="2"/>
      </rPr>
      <t xml:space="preserve">
These requirements could be documented in either Code of Conduct procedure or 
Terms and Conditions</t>
    </r>
  </si>
  <si>
    <t>YES = REQUIREMENT IN PLACE</t>
  </si>
  <si>
    <t>NO = REQUIREMENT NOT IN PLACE</t>
  </si>
  <si>
    <t xml:space="preserve">N/A = NOT APPLICABLE </t>
  </si>
  <si>
    <t>Monitoring and Tracking system</t>
  </si>
  <si>
    <t>If product is safety, all characteristics meet regulatory requirements in the ship country (example - Canada - CMVSS, USA - FMVSS)</t>
  </si>
  <si>
    <t>Specific Evidence that notification has been carried out. (example e-mail)</t>
  </si>
  <si>
    <t>Feasibility Analysis Document</t>
  </si>
  <si>
    <t>Feasibility Analysis Document requires team approval</t>
  </si>
  <si>
    <t>Do risk assessments change based on changes in business partners, changes in corporate structure/ownership such as mergers and acquisitions? (CTPAT 2.3)</t>
  </si>
  <si>
    <t>Are products/components stored in an appropriate manner and are transport facilities / packing arrangements suitable for the special characteristics of the products / components?</t>
  </si>
  <si>
    <t>Is there a process for Temporary change of process controls?
(i.e.. Process deviates from original process, example bypass of a sensor)</t>
  </si>
  <si>
    <t>Completed LPA's</t>
  </si>
  <si>
    <t>Process flow designed to prevent mixed / mislabeled parts</t>
  </si>
  <si>
    <t xml:space="preserve">Shipment of product implies agreement to Supplier code of conduct, as terms and conditions and NARMCO Supplier Manual </t>
  </si>
  <si>
    <t>Emergency Preparedness</t>
  </si>
  <si>
    <t>Workplace Ergonomics</t>
  </si>
  <si>
    <t>GHG emissions, energy efficiency and renewable energy</t>
  </si>
  <si>
    <t>Written IT policy, software/hardware protections in place, test IT infrastructure for vulnerabilities, etc.</t>
  </si>
  <si>
    <t xml:space="preserve">Business partners answers security questionnaire's </t>
  </si>
  <si>
    <t>Enter Comments / List document that has been submitted/ and or reviewed</t>
  </si>
  <si>
    <t>Supplier Type:</t>
  </si>
  <si>
    <t>Supplier type:</t>
  </si>
  <si>
    <t>Purchased Part Production Suppliers</t>
  </si>
  <si>
    <t>Logistics Suppliers</t>
  </si>
  <si>
    <t>Each Section (1-6) applies to below requirements:</t>
  </si>
  <si>
    <t>Purchased Steel Suppliers</t>
  </si>
  <si>
    <t>APQP</t>
  </si>
  <si>
    <t>Select Supplier Type</t>
  </si>
  <si>
    <t>Does your company have formal written Environmental policies?</t>
  </si>
  <si>
    <t>Are customer requirements for Cost/Quality/Delivery being met?</t>
  </si>
  <si>
    <t>Delivery rating in good standing (record Score received in Column F)</t>
  </si>
  <si>
    <t xml:space="preserve">Comments </t>
  </si>
  <si>
    <t xml:space="preserve">The purpose of this audit is to assess the capability of Suppliers.  This Audit can be used as a self assessment and/or on-site assessment.  </t>
  </si>
  <si>
    <t>g)</t>
  </si>
  <si>
    <t>To assist with Supplier Development</t>
  </si>
  <si>
    <t>Newly developed production components</t>
  </si>
  <si>
    <r>
      <t>After a supplier process or product change, plant move or line change</t>
    </r>
    <r>
      <rPr>
        <sz val="10"/>
        <color indexed="8"/>
        <rFont val="굴림체"/>
        <family val="3"/>
        <charset val="129"/>
      </rPr>
      <t/>
    </r>
  </si>
  <si>
    <t xml:space="preserve">a) </t>
  </si>
  <si>
    <t xml:space="preserve">b) </t>
  </si>
  <si>
    <t xml:space="preserve">APQP - This section evaluates Production Part suppliers Advanced Quality System </t>
  </si>
  <si>
    <t xml:space="preserve">c) </t>
  </si>
  <si>
    <t>Supplier Management - This section evaluates how Production Part suppliers manage their own suppliers</t>
  </si>
  <si>
    <t xml:space="preserve">d) </t>
  </si>
  <si>
    <t xml:space="preserve">e) </t>
  </si>
  <si>
    <t xml:space="preserve">f)  </t>
  </si>
  <si>
    <t xml:space="preserve">a)  </t>
  </si>
  <si>
    <t xml:space="preserve">b)  </t>
  </si>
  <si>
    <t>Purchased part production suppliers include: raw stampings/blanks, welded assemblies, painted parts, any type of fastener, heat treated parts</t>
  </si>
  <si>
    <t xml:space="preserve">Purchased Steel Suppliers - suppliers that provide steel and or aluminum coils </t>
  </si>
  <si>
    <t xml:space="preserve">Calibration Supplier - Suppliers used to NARMCO owned calibration equipment </t>
  </si>
  <si>
    <t>3.3</t>
  </si>
  <si>
    <t xml:space="preserve">Legend - On the Cover sheet a legend is shown with Yes, No and Not applicable.  Yes questions are scored based on importance, All No Questions will receive a 0, Any item marked N/A will not effect the suppliers overall score. </t>
  </si>
  <si>
    <t xml:space="preserve">Sections </t>
  </si>
  <si>
    <t>Supplier Types</t>
  </si>
  <si>
    <t xml:space="preserve">Assessment Questions </t>
  </si>
  <si>
    <t>NARMCO Corporate Purchasing is responsible to contact the Supplier in the event of an on-site audit.  On-site audits are required to completed by a Qualified Auditor as per QCI 012 Auditor Competency requirements</t>
  </si>
  <si>
    <t xml:space="preserve">NARMCO Corporate Purchasing is responsible to address all audit findings which require improvement.  </t>
  </si>
  <si>
    <t>Critical Suppliers</t>
  </si>
  <si>
    <t>h)</t>
  </si>
  <si>
    <t>5.1</t>
  </si>
  <si>
    <t>Self Assessments</t>
  </si>
  <si>
    <t>Corporate Purchasing sends out supplier assessments, including an expectation on timing of when the completed assessment should be returned</t>
  </si>
  <si>
    <t>Corporate Purchasing tracks timing of self assessments that are sent out and received.  When suppliers are non-responsive this should be escalated to the Corporate Purchasing Manager</t>
  </si>
  <si>
    <t xml:space="preserve">Once the Self-Assessment is received back Corporate Purchasing reviews the assessment for completeness.  </t>
  </si>
  <si>
    <t>Process analysis-production  - this section evaluates how production part suppliers manage their manufacturing system</t>
  </si>
  <si>
    <t>Customer Support - All suppliers that this assessment is forwarded to are evaluated to this section</t>
  </si>
  <si>
    <t>Social Responsibility - All suppliers that this assessment is forwarded to are evaluated to this section</t>
  </si>
  <si>
    <t>Security - All suppliers that this assessment is forwarded to are evaluated to this section</t>
  </si>
  <si>
    <t xml:space="preserve">Logistics Suppliers - Transportation Suppliers that are in NARMCO's control </t>
  </si>
  <si>
    <t xml:space="preserve">For a question that is evaluated as Yes, comments with why evaluated as Yes should be applied.  </t>
  </si>
  <si>
    <t xml:space="preserve">NARMCO Corporate Purchasing is responsible to send out self assessments to potential suppliers, as well as self-assessments for ongoing monitoring requirements. </t>
  </si>
  <si>
    <t>NARMCO Corporate Purchasing &amp; NARMCO Corporate Quality shall review supplier assessments for completeness, and ensure all non-compliances are agreed upon and reacted to in a timely manner (i.e.. Responses to corrective actions, are required to be responded to within 30 working days from the date of review)</t>
  </si>
  <si>
    <t>If issues are identified with the Self Assessment, Corporate Quality will notify Corporate Purchasing.  If in agreement Corporate Purchasing to request Corrective action from the supplier.  Corporate Purchasing to track to closure.  When corrective action is received from the Supplier, Corporate Purchasing to forward Corporate Quality department for review. If acceptable, Corporate quality and Corporate Purchasing to approve and file.  If not acceptable refer back to "e".</t>
  </si>
  <si>
    <t>On-site Supplier Assessments</t>
  </si>
  <si>
    <t>NARMCO Corporate Purchasing to contact Supplier to schedule on-site audit.  Supplier should be given at least one months notice.  Once scheduled NARMCO purchasing to supply the supplier with the NARMCO Self-Assessment for preparation.</t>
  </si>
  <si>
    <t>NARMCO Corporate Purchasing to contact Supplier to schedule on-site audit.  Supplier should be given at least one months notice.  Corporate Quality is notified at this time as well to allocate staff to complete the On-site audit.</t>
  </si>
  <si>
    <t>NARMCO Corporate Quality and Corporate Puchasing to carry out the audit.  An opening meeting should be held with the Supplier to go over the day(s) activities.  A closing meeting should be carried out to communicate any customer expectations that are required to be completed, as well as timing for completion.  If no issues, self assessment is filed, with Corporate Purchasing and Corporate Quality.</t>
  </si>
  <si>
    <t xml:space="preserve">Supplier to respond with corrective action to Corporate Purchasing.  When corrective action is received from the Supplier, Corporate Purchasing to forward Corporate Quality department for review. If acceptable, Corporate quality and Corporate Purchasing to approve and file. </t>
  </si>
  <si>
    <t>Customer informed in the event defective product has been shipped</t>
  </si>
  <si>
    <t>What is the supplier Product approval process(PPAP)?</t>
  </si>
  <si>
    <t>Paper copy and/or email</t>
  </si>
  <si>
    <t>If "Yes", please attached relevant policy</t>
  </si>
  <si>
    <t>If "Yes", is there a procedure for how they are handled?</t>
  </si>
  <si>
    <t>If "Yes", please note which ones are included in column "F"</t>
  </si>
  <si>
    <t>Please list in column "F" if "Yes"</t>
  </si>
  <si>
    <t>Not certified to IATF 16949 but a QMS compliant to IATF 16949:2016</t>
  </si>
  <si>
    <t>Not certified to ISO 9001 but a QMS compliant to ISO 9001:2015</t>
  </si>
  <si>
    <t>6.0</t>
  </si>
  <si>
    <t>Input requirements into the spreadsheet for Self-Assessments</t>
  </si>
  <si>
    <t>6.1</t>
  </si>
  <si>
    <t xml:space="preserve">APQP / Supplier Management / Process analysis-production / Process analysis-production / Customer Support / Social Responsibility / Security </t>
  </si>
  <si>
    <t>Update question 5.14 part two of the question for clarity Please attach if , tantalum, tin, tungsten or gold  is "Yes".  Add section 6 to Instruction page for resposnsbilities and entry into the self assessment</t>
  </si>
  <si>
    <r>
      <t>Evidence Customer Specific Requirements Include</t>
    </r>
    <r>
      <rPr>
        <sz val="10"/>
        <color rgb="FF002060"/>
        <rFont val="Arial"/>
        <family val="2"/>
      </rPr>
      <t>d</t>
    </r>
  </si>
  <si>
    <t xml:space="preserve">If "Yes" from above, to was a CMRT completed? Please attach if , tantalum, tin, tungsten or gold  is "Yes" </t>
  </si>
  <si>
    <t>Do you have a policy on Forced labour?</t>
  </si>
  <si>
    <t>Add Nissan Requirement in regards to Forced labour under social responsibility insert as question 5.7.  Also add Nissan Requirement in regards to forced labour to supplier management, question 2.9</t>
  </si>
  <si>
    <t>Does your company review your supply chain for forced Labour?</t>
  </si>
  <si>
    <t>Water quality and consumption management</t>
  </si>
  <si>
    <t>Energy efficiency</t>
  </si>
  <si>
    <t>Renewable energy</t>
  </si>
  <si>
    <t>Decarbonisation</t>
  </si>
  <si>
    <t>Responsible chemical management</t>
  </si>
  <si>
    <t>Reuse and recycling</t>
  </si>
  <si>
    <t>Animal welfare</t>
  </si>
  <si>
    <t>Biodiversity, land use and deforestation</t>
  </si>
  <si>
    <t>Soil quality</t>
  </si>
  <si>
    <t>Noise emissions</t>
  </si>
  <si>
    <t xml:space="preserve">Land, forest and water rights and forced eviction </t>
  </si>
  <si>
    <t>Anti Money Laundering</t>
  </si>
  <si>
    <t xml:space="preserve">Is your company familiar with the Export Control and Economic Sanctions list? </t>
  </si>
  <si>
    <t>In accordance with the Export and Import Permits Act, the Trade Controls Bureau is responsible for issuing permits and certificates for various products included on the Export Control List (ECL).</t>
  </si>
  <si>
    <t>Updated 6. Security 6.2, 6.16</t>
  </si>
  <si>
    <t>Updated 5. Social Responsibility 5.5, 5.7, 5.12, Add new question 5.2 and reordered question numbers</t>
  </si>
  <si>
    <t>Does your company Currently Respond to any Sustainability Assessments?</t>
  </si>
  <si>
    <t>Rights of Minorities and Indigenous Peoples</t>
  </si>
  <si>
    <t>Organization shall define its product realization processes.  Each process and subprocess must be defined.  Processes shall be monitored for effectiveness</t>
  </si>
  <si>
    <t>Process Map, Turtles, Measurables</t>
  </si>
  <si>
    <t>Add corrections for Allowable N/A verus Yes/NO</t>
  </si>
  <si>
    <t>Yes, and the system is third party certified to ISO45001</t>
  </si>
  <si>
    <t>Yes, and the system is third party certified to ISO14001</t>
  </si>
  <si>
    <t>Does not engage with Private or Public Security Forces</t>
  </si>
  <si>
    <t>Are Customer defect levels tracked and corrective actions in place?</t>
  </si>
  <si>
    <t>Date Reviewed</t>
  </si>
  <si>
    <t>NARMCO QA Review Initial</t>
  </si>
  <si>
    <r>
      <t xml:space="preserve">Evidence of suppliers forced labour policy, especially  related to Chinese-origin components
</t>
    </r>
    <r>
      <rPr>
        <b/>
        <sz val="10"/>
        <rFont val="Arial"/>
        <family val="2"/>
      </rPr>
      <t>USA</t>
    </r>
    <r>
      <rPr>
        <sz val="10"/>
        <rFont val="Arial"/>
        <family val="2"/>
      </rPr>
      <t xml:space="preserve"> - https://www.cbp.gov/trade/forced-labor/UFLPA?language_content_entity=en
</t>
    </r>
    <r>
      <rPr>
        <b/>
        <sz val="10"/>
        <color rgb="FF0070C0"/>
        <rFont val="Arial"/>
        <family val="2"/>
      </rPr>
      <t>CANADA</t>
    </r>
    <r>
      <rPr>
        <sz val="10"/>
        <color rgb="FF0070C0"/>
        <rFont val="Arial"/>
        <family val="2"/>
      </rPr>
      <t>-  Bill S-211 An Act to enact the Fighting Against Forced Labour and Child Labour in Supply Chains Act 
https://laws.justice.gc.ca/eng/acts/F-10.6/</t>
    </r>
  </si>
  <si>
    <r>
      <t xml:space="preserve">IATF 16949 Certified  </t>
    </r>
    <r>
      <rPr>
        <sz val="10"/>
        <color rgb="FFFF0000"/>
        <rFont val="Arial"/>
        <family val="2"/>
      </rPr>
      <t>(If Yes is answered Certification Body, Certificate number and expiration must be entered in column F,  otherwise answer must be changed to NO)</t>
    </r>
  </si>
  <si>
    <r>
      <t xml:space="preserve">ISO 17025 Certified (Calibration suppliers only) </t>
    </r>
    <r>
      <rPr>
        <sz val="10"/>
        <color rgb="FFFF0000"/>
        <rFont val="Arial"/>
        <family val="2"/>
      </rPr>
      <t>(If Yes is answered Certification Body, Certificate number and expiration must be entered in column F,  otherwise answer must be changed to NO)</t>
    </r>
  </si>
  <si>
    <t>Plans to complete</t>
  </si>
  <si>
    <t>Ecovadis</t>
  </si>
  <si>
    <t>SAQ</t>
  </si>
  <si>
    <t>CDP</t>
  </si>
  <si>
    <t>M2030</t>
  </si>
  <si>
    <t>Add to Cover sheet page to turn Customer Support to yellow when "ISO 9001" requirement is not met for required suppliers.  This flags a review of the Customer support section.  
Add to Cover Sheet Review and date of reviewed, Add to 5.8 &amp; 2.10 CANADA-  Bill S-211 An Act to enact the Fighting Against Forced Labour and Child Labour in Supply Chains Act 
https://laws.justice.gc.ca/eng/acts/F-10.6/.  Add notes to section 4.6 for clarity.  Update 5.2, rmeove NO and add plans only</t>
  </si>
  <si>
    <t>Green</t>
  </si>
  <si>
    <t>Yellow</t>
  </si>
  <si>
    <t>Red</t>
  </si>
  <si>
    <t>Outside Rework and Sorting  Suppliers</t>
  </si>
  <si>
    <t>Calibration Suppliers</t>
  </si>
  <si>
    <t>Change customer support to flag red if no to ISO 9001</t>
  </si>
  <si>
    <t>Remove supplier types - MRO, on site contractors from instruction page and Cover sheet</t>
  </si>
  <si>
    <t>Separate Outside rework and sortings from Calibration suppliers on coverpage</t>
  </si>
  <si>
    <t>Change social responsibility to flag red if "No" for forced labour policy</t>
  </si>
  <si>
    <t>Add Scoring methodology tab.  Updated scoring for each type of supplier.</t>
  </si>
  <si>
    <t xml:space="preserve">Cover page - update scoring / red, yellow and green </t>
  </si>
  <si>
    <t>PASS (Low Risk)</t>
  </si>
  <si>
    <r>
      <t xml:space="preserve">Approval </t>
    </r>
    <r>
      <rPr>
        <b/>
        <sz val="10"/>
        <rFont val="Arial"/>
        <family val="2"/>
      </rPr>
      <t>if</t>
    </r>
    <r>
      <rPr>
        <sz val="10"/>
        <rFont val="Arial"/>
        <family val="2"/>
      </rPr>
      <t xml:space="preserve"> Corp. Purchasing and Corp. Quality Approve.  </t>
    </r>
    <r>
      <rPr>
        <b/>
        <sz val="10"/>
        <rFont val="Arial"/>
        <family val="2"/>
      </rPr>
      <t>This must be documented on the cover page</t>
    </r>
    <r>
      <rPr>
        <sz val="10"/>
        <rFont val="Arial"/>
        <family val="2"/>
      </rPr>
      <t>.  Corrective Actions may be required
(Medium Risk)</t>
    </r>
  </si>
  <si>
    <t>FAILED - Corrective action required
Re-audit required 
(High Risk)</t>
  </si>
  <si>
    <t>Red &lt;59%</t>
  </si>
  <si>
    <t>Yellow 60-79%</t>
  </si>
  <si>
    <t>Green 80%</t>
  </si>
  <si>
    <t xml:space="preserve">Security Section </t>
  </si>
  <si>
    <t>Social Responsibility Section Question # 5.8, if forced labour policy is answered "No", regardless of the score, the section will be documented as Red</t>
  </si>
  <si>
    <t xml:space="preserve">Red &lt;15% </t>
  </si>
  <si>
    <t xml:space="preserve">Yellow 15 – 28% </t>
  </si>
  <si>
    <t xml:space="preserve">Green ≥ 29% </t>
  </si>
  <si>
    <t>Social responsibility Section</t>
  </si>
  <si>
    <t>Red &lt;30%</t>
  </si>
  <si>
    <t>Yellow 30 – 46%</t>
  </si>
  <si>
    <t xml:space="preserve">Green ≥ 47% </t>
  </si>
  <si>
    <t>Customer  Support  Section</t>
  </si>
  <si>
    <t xml:space="preserve">Evaluated on Section 4,5 &amp; 6 Only </t>
  </si>
  <si>
    <t>Red &lt;18%</t>
  </si>
  <si>
    <t xml:space="preserve">Yellow 19 – 30% </t>
  </si>
  <si>
    <t>Green ≥ 31%</t>
  </si>
  <si>
    <t>Red &lt;15%</t>
  </si>
  <si>
    <t>Green ≥ 29%</t>
  </si>
  <si>
    <t>Customer support Section Question # 4.6 if ISO 17025 Certified is "No", regardless of the Score, the section will be documented as Red</t>
  </si>
  <si>
    <t xml:space="preserve">Red &lt;30% </t>
  </si>
  <si>
    <t xml:space="preserve">Yellow 30 – 37% </t>
  </si>
  <si>
    <t>Green ≥ 38%</t>
  </si>
  <si>
    <t xml:space="preserve">Each Section is evaluated differently </t>
  </si>
  <si>
    <t>Customer support Section Question # 4.6 if ISO 9001 Certified is "No", regardless of the Score, the section will be documented as Red</t>
  </si>
  <si>
    <t xml:space="preserve">Red &lt;32% </t>
  </si>
  <si>
    <t xml:space="preserve">Yellow 32 – 54% </t>
  </si>
  <si>
    <t xml:space="preserve">Green ≥ 55% </t>
  </si>
  <si>
    <t>Customer support Section Question # 4.6 if ISO 9001 Certified is "No", regardless of the Score, the section will be documentd as Red</t>
  </si>
  <si>
    <t xml:space="preserve">Each section has the same Scoring Methodology </t>
  </si>
  <si>
    <t>Red = Fail, follow-up required.  Corrective Actions required.  Re-audit required  (High Risk)</t>
  </si>
  <si>
    <t>Green = Pass  (Low Risk)</t>
  </si>
  <si>
    <t>If one or more sections are Red, then overall Score is Red</t>
  </si>
  <si>
    <t xml:space="preserve">If one or more sections are Yellow, then Overall Score is Yellow </t>
  </si>
  <si>
    <t>If all Sections have a Green Score, then overall score is Green</t>
  </si>
  <si>
    <t>Supplier Self Assessment Scoring Methodology</t>
  </si>
  <si>
    <t>Yellow = Approval only If Corporate Purchasing and Corporate Quality Approve.  This must be documented on the cover page.  Corrective Actions may be required (Medium Risk)</t>
  </si>
  <si>
    <t>**Red Score may have a Conditional Approval by Corporate Purchasing and Coprorate Quality, but corrective Actions must be in place.</t>
  </si>
  <si>
    <t>Evaluated on All 6 sections</t>
  </si>
  <si>
    <r>
      <t xml:space="preserve">ISO 9001 Certified </t>
    </r>
    <r>
      <rPr>
        <sz val="10"/>
        <color rgb="FFFF0000"/>
        <rFont val="Arial"/>
        <family val="2"/>
      </rPr>
      <t>(If Yes is answered Certification Body, Certificate number and expiration must be entered in column F,  otherwise answer must be changed to NO)</t>
    </r>
    <r>
      <rPr>
        <sz val="10"/>
        <rFont val="Arial"/>
        <family val="2"/>
      </rPr>
      <t xml:space="preserve"> 
</t>
    </r>
    <r>
      <rPr>
        <sz val="10"/>
        <color rgb="FF0070C0"/>
        <rFont val="Arial"/>
        <family val="2"/>
      </rPr>
      <t>When No is selected, this section Automatically Changes to red on the Cover page</t>
    </r>
  </si>
  <si>
    <r>
      <t xml:space="preserve">Documented policy.  For furthers details on this requirement refer to 
</t>
    </r>
    <r>
      <rPr>
        <b/>
        <sz val="10"/>
        <rFont val="Arial"/>
        <family val="2"/>
      </rPr>
      <t>USA</t>
    </r>
    <r>
      <rPr>
        <sz val="10"/>
        <rFont val="Arial"/>
        <family val="2"/>
      </rPr>
      <t xml:space="preserve"> - https://www.cbp.gov/trade/forced-labor/UFLPA?language_content_entity=en
</t>
    </r>
    <r>
      <rPr>
        <b/>
        <sz val="10"/>
        <rFont val="Arial"/>
        <family val="2"/>
      </rPr>
      <t>CANADA</t>
    </r>
    <r>
      <rPr>
        <sz val="10"/>
        <rFont val="Arial"/>
        <family val="2"/>
      </rPr>
      <t>-  Bill S-211 An Act to enact the Fighting Against Forced Labour and Child Labour in Supply Chains Act 
https://laws.justice.gc.ca/eng/acts/F-10.6/</t>
    </r>
    <r>
      <rPr>
        <sz val="10"/>
        <color rgb="FF0070C0"/>
        <rFont val="Arial"/>
        <family val="2"/>
      </rPr>
      <t xml:space="preserve">
When No is selected, this section Automatically Changes to red on the Cover page</t>
    </r>
  </si>
  <si>
    <t xml:space="preserve">Supplier Name: </t>
  </si>
  <si>
    <t xml:space="preserve">Supplier Instructions </t>
  </si>
  <si>
    <t>Upon receipt of the NARMCO Supplier Self Assessment  from the Purchasing Department the shall shall:</t>
  </si>
  <si>
    <t>Select the Cover sheet Tab</t>
  </si>
  <si>
    <t>Type in your Supplier name, if you are part of a larger corporation Type that information in as well</t>
  </si>
  <si>
    <t>****</t>
  </si>
  <si>
    <r>
      <rPr>
        <b/>
        <u/>
        <sz val="13"/>
        <color theme="1"/>
        <rFont val="Calibri"/>
        <family val="2"/>
        <scheme val="minor"/>
      </rPr>
      <t>Important:</t>
    </r>
    <r>
      <rPr>
        <sz val="13"/>
        <color theme="1"/>
        <rFont val="Calibri"/>
        <family val="2"/>
        <scheme val="minor"/>
      </rPr>
      <t xml:space="preserve"> Select Supplier Type based on the type or product or service you supply the NARMCO group, based on the slection this will determine the following tabs you are required to complete, it will "Grey Out" the items not required for completion.  In the example to the right, you will see that only sections 4, 5, 6 are required.  </t>
    </r>
  </si>
  <si>
    <t>*****</t>
  </si>
  <si>
    <t>****1.2 Example ****</t>
  </si>
  <si>
    <t>1.2.1</t>
  </si>
  <si>
    <t>Purchased Part Production Suppliers, these are componetn parts that result in a finshed product that is shipped to the customer.
Examples can include, but not limiited to nuts, studs, brackets, clips, adhesive sealant, blanks etc.</t>
  </si>
  <si>
    <t>1.2.2</t>
  </si>
  <si>
    <t xml:space="preserve">Purchased Steel Suppliers, this inlcudes raw material received directly from the mill, a slitter, or broker </t>
  </si>
  <si>
    <t>1.2.3</t>
  </si>
  <si>
    <t>Outside rework or Sorting suppliers, this includes suppliers that are contracted to complete a quality sort of product, or a dimensional rework of parts, example removing a burr</t>
  </si>
  <si>
    <t>1.2.4</t>
  </si>
  <si>
    <t>Calibration Supplier, any supplier that is completing a calibration</t>
  </si>
  <si>
    <t>1.2.5</t>
  </si>
  <si>
    <t xml:space="preserve">Logistics suppliers, suppliers that are contracted by NARMCO for transport of product </t>
  </si>
  <si>
    <t>Type in your supplier code, if avaiable, if not yet a NARMCO contracted supplier this may not have been issed yet.  If not available type in N/A</t>
  </si>
  <si>
    <t>Type in Initial Date, this is the date you are fillng out the assessment</t>
  </si>
  <si>
    <t xml:space="preserve">Type in the product description you will be providing </t>
  </si>
  <si>
    <t xml:space="preserve">Type in your Supplier contact information, this should inlcude your name, email address and phone # </t>
  </si>
  <si>
    <t xml:space="preserve">At this time go through each tab you are required to answer for, and answer each question, until completed </t>
  </si>
  <si>
    <t>2.1.1</t>
  </si>
  <si>
    <r>
      <rPr>
        <b/>
        <u/>
        <sz val="13"/>
        <color theme="1"/>
        <rFont val="Calibri"/>
        <family val="2"/>
        <scheme val="minor"/>
      </rPr>
      <t>Column D:</t>
    </r>
    <r>
      <rPr>
        <sz val="13"/>
        <color theme="1"/>
        <rFont val="Calibri"/>
        <family val="2"/>
        <scheme val="minor"/>
      </rPr>
      <t xml:space="preserve">
Each question may have mutliple items to answer to, please enter, yes, no or NA.  Some question may not have the NA option, in which case you will have to answer yes or NO.</t>
    </r>
  </si>
  <si>
    <t>2.1.2</t>
  </si>
  <si>
    <r>
      <t xml:space="preserve">Column F
</t>
    </r>
    <r>
      <rPr>
        <sz val="13"/>
        <color theme="1"/>
        <rFont val="Calibri"/>
        <family val="2"/>
        <scheme val="minor"/>
      </rPr>
      <t>Please enter any  supporting documents that you have to support your answer as well as any comments you have related to the question.</t>
    </r>
  </si>
  <si>
    <t>At this time go back to the Cover page tab and you will see you score. See the scoring tab for information on how this document is scored.  You will note that scoring is also based on the type of supplier you choose, initially on the cover page</t>
  </si>
  <si>
    <t>It can be applicable to:</t>
  </si>
  <si>
    <t>Outside Rework suppliers  / Outside Sort- suppliers contracted to alter NARMCO parts (ex. De-burring a part)</t>
  </si>
  <si>
    <r>
      <t xml:space="preserve"> </t>
    </r>
    <r>
      <rPr>
        <b/>
        <i/>
        <u/>
        <sz val="10"/>
        <rFont val="Arial"/>
        <family val="2"/>
      </rPr>
      <t>NARMCO Responsibilties</t>
    </r>
    <r>
      <rPr>
        <b/>
        <u/>
        <sz val="10"/>
        <rFont val="Arial"/>
        <family val="2"/>
      </rPr>
      <t xml:space="preserve"> for on-site audit</t>
    </r>
  </si>
  <si>
    <r>
      <rPr>
        <u/>
        <sz val="10"/>
        <rFont val="Arial"/>
        <family val="2"/>
      </rPr>
      <t>Cover Sheet:</t>
    </r>
    <r>
      <rPr>
        <sz val="10"/>
        <rFont val="Arial"/>
        <family val="2"/>
      </rPr>
      <t xml:space="preserve">
a1) Select self assessment
a2) Enter Supplier Name (if applicable)
a3) Supplier Type - from the drop down menu select "your" supplier type.  Certain sections will be "greyed out" based on supplier type and will not be included in the overall score.
a4) List date of assessment date here 
a5) Follow-up will be listed by NARMCO in the event a follow-up is required
a6) Product Description - enter the type of product you are supplying 
a7) Supplier contact Information - Name and person filling out form / email and or Phone #
a8) Auditor - NARMCO reviewer 
a9) Strong Points / Weeks points - NARMCO to evalaute and enter data here.  
a10) Comments: Enter any comments you feel are pertinent to the assessment
a11) Comments: NARMCO Reviewer(s):  Enter any data pertinent.  Example a supplier is weak in some areas however we have accepted this risk - based on our customers requirements.  
a12) Action plan sent - using a PDCA format with a date given to the supplier for response.  
a13) Approvals - NARMCO reviews and approves (Purchasing and Quality)
a13) Approvals - Supplier Approval to NARMCO's comments and Action requirements 
a14) Date Next Audit - NARMCO to enter if required otherwise N/A</t>
    </r>
  </si>
  <si>
    <r>
      <t xml:space="preserve">Column Yes / No / NA
</t>
    </r>
    <r>
      <rPr>
        <sz val="10"/>
        <rFont val="Arial"/>
        <family val="2"/>
      </rPr>
      <t>a1) Enter Yes  / No - in regards to whether requirement is met or not.  
a2) NA - Not applicable - will only be an option if NARMCO decided it was a viable option.  
a3) In the comments column enter the document  to support the Yes answer.</t>
    </r>
    <r>
      <rPr>
        <i/>
        <sz val="10"/>
        <rFont val="Arial"/>
        <family val="2"/>
      </rPr>
      <t xml:space="preserve">
</t>
    </r>
    <r>
      <rPr>
        <u/>
        <sz val="10"/>
        <rFont val="Arial"/>
        <family val="2"/>
      </rPr>
      <t xml:space="preserve">
</t>
    </r>
  </si>
  <si>
    <t>Add Supplier instructions tab for clarity</t>
  </si>
  <si>
    <t>Add NARMCO Details tab for NARMCO employees awareness, details between on-site / self assessments and responsbilities</t>
  </si>
  <si>
    <t>Corp QA - Initial and Date</t>
  </si>
  <si>
    <t>Corp Purchasing - Initial and Date</t>
  </si>
  <si>
    <t>Corporate Purchasing will notify Corporate Quality Department the Self Assessment is ready for review.  If no issues, Corporate Quality to intial cover page/ enter date and advise Corporate Purchasing that the assessment is acceptable,</t>
  </si>
  <si>
    <t xml:space="preserve">f) </t>
  </si>
  <si>
    <t xml:space="preserve">If a supplier response results in an overall Yellow Overall Score, Corporate Quality and Corporate Purchasing shall Initial and date on the cover to signify they have approved the supplier with a Yellow Score.  </t>
  </si>
  <si>
    <r>
      <t xml:space="preserve">Proceed to the tabs you are required to complete, these can include </t>
    </r>
    <r>
      <rPr>
        <b/>
        <sz val="13"/>
        <color theme="1"/>
        <rFont val="Calibri"/>
        <family val="2"/>
        <scheme val="minor"/>
      </rPr>
      <t>APQP, Supplier Management, Process Analysis-Production, Customer Support, Social Responsibility and Security.</t>
    </r>
    <r>
      <rPr>
        <sz val="13"/>
        <color theme="1"/>
        <rFont val="Calibri"/>
        <family val="2"/>
        <scheme val="minor"/>
      </rPr>
      <t xml:space="preserve">  Again you are only required to complete the </t>
    </r>
    <r>
      <rPr>
        <sz val="13"/>
        <color rgb="FF0070C0"/>
        <rFont val="Calibri"/>
        <family val="2"/>
        <scheme val="minor"/>
      </rPr>
      <t>sections/tabs on the cover page</t>
    </r>
    <r>
      <rPr>
        <sz val="13"/>
        <color theme="1"/>
        <rFont val="Calibri"/>
        <family val="2"/>
        <scheme val="minor"/>
      </rPr>
      <t xml:space="preserve"> that are not "Greyed Out" based on your selection</t>
    </r>
  </si>
  <si>
    <r>
      <t xml:space="preserve">Once complete please return to NARMCO Puchasing </t>
    </r>
    <r>
      <rPr>
        <sz val="13"/>
        <color rgb="FF0070C0"/>
        <rFont val="Calibri"/>
        <family val="2"/>
        <scheme val="minor"/>
      </rPr>
      <t xml:space="preserve">cpadmin@narmco.com. </t>
    </r>
  </si>
  <si>
    <r>
      <t xml:space="preserve">Type in your location, this should be the address where the work is being completed or where the workers that complete the work are located. </t>
    </r>
    <r>
      <rPr>
        <sz val="13"/>
        <color rgb="FF0070C0"/>
        <rFont val="Calibri"/>
        <family val="2"/>
        <scheme val="minor"/>
      </rPr>
      <t xml:space="preserve"> Ie.  the address must match address on ISO/IATF/Liability certificate. For multiple locations/distribution centers there must be a self-assessment for each address that sells/completes a service for us</t>
    </r>
  </si>
  <si>
    <t>Yellow Score Approval (Only required for Yellow Score)</t>
  </si>
  <si>
    <t>Cover page - Added Corp QA and Corp Purchasing signatures if Yellow Supplier</t>
  </si>
  <si>
    <t xml:space="preserve">Align revision #'s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</si>
</sst>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
    <numFmt numFmtId="166" formatCode="0.0%"/>
  </numFmts>
  <fonts count="58"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i/>
      <sz val="10"/>
      <name val="Arial"/>
      <family val="2"/>
    </font>
    <font>
      <sz val="8"/>
      <name val="Arial"/>
      <family val="2"/>
    </font>
    <font>
      <sz val="12"/>
      <name val="Arial"/>
      <family val="2"/>
    </font>
    <font>
      <b/>
      <sz val="14"/>
      <name val="Arial"/>
      <family val="2"/>
    </font>
    <font>
      <sz val="10"/>
      <name val="Arial"/>
      <family val="2"/>
    </font>
    <font>
      <i/>
      <sz val="12"/>
      <name val="Arial"/>
      <family val="2"/>
    </font>
    <font>
      <b/>
      <sz val="18"/>
      <color indexed="48"/>
      <name val="Arial"/>
      <family val="2"/>
    </font>
    <font>
      <sz val="10"/>
      <name val="Arial"/>
      <family val="2"/>
    </font>
    <font>
      <i/>
      <sz val="10"/>
      <name val="Arial"/>
      <family val="2"/>
    </font>
    <font>
      <sz val="10"/>
      <name val="Arial"/>
      <family val="2"/>
    </font>
    <font>
      <b/>
      <sz val="10"/>
      <name val="Arial"/>
      <family val="2"/>
    </font>
    <font>
      <b/>
      <sz val="12"/>
      <color indexed="10"/>
      <name val="Arial"/>
      <family val="2"/>
    </font>
    <font>
      <b/>
      <i/>
      <sz val="12"/>
      <color indexed="10"/>
      <name val="Arial"/>
      <family val="2"/>
    </font>
    <font>
      <b/>
      <sz val="12"/>
      <color indexed="17"/>
      <name val="Arial"/>
      <family val="2"/>
    </font>
    <font>
      <sz val="11"/>
      <name val="Arial"/>
      <family val="2"/>
    </font>
    <font>
      <b/>
      <sz val="11"/>
      <name val="Arial"/>
      <family val="2"/>
    </font>
    <font>
      <sz val="10"/>
      <color indexed="8"/>
      <name val="굴림체"/>
      <family val="3"/>
      <charset val="129"/>
    </font>
    <font>
      <sz val="10"/>
      <color indexed="8"/>
      <name val="Arial"/>
      <family val="2"/>
    </font>
    <font>
      <b/>
      <sz val="20"/>
      <name val="Arial"/>
      <family val="2"/>
    </font>
    <font>
      <sz val="12"/>
      <name val="Arial"/>
      <family val="2"/>
    </font>
    <font>
      <sz val="14"/>
      <name val="Arial"/>
      <family val="2"/>
    </font>
    <font>
      <b/>
      <sz val="30"/>
      <name val="Arial"/>
      <family val="2"/>
    </font>
    <font>
      <b/>
      <sz val="12"/>
      <name val="Arial"/>
      <family val="2"/>
    </font>
    <font>
      <sz val="7"/>
      <name val="Arial"/>
      <family val="2"/>
    </font>
    <font>
      <sz val="11"/>
      <color indexed="56"/>
      <name val="Calibri"/>
      <family val="2"/>
    </font>
    <font>
      <sz val="11"/>
      <name val="Calibri"/>
      <family val="2"/>
    </font>
    <font>
      <sz val="11"/>
      <color theme="1"/>
      <name val="Calibri"/>
      <family val="2"/>
      <scheme val="minor"/>
    </font>
    <font>
      <sz val="11"/>
      <color rgb="FF006100"/>
      <name val="Calibri"/>
      <family val="2"/>
      <scheme val="minor"/>
    </font>
    <font>
      <sz val="10"/>
      <color rgb="FF0070C0"/>
      <name val="Arial"/>
      <family val="2"/>
    </font>
    <font>
      <b/>
      <sz val="11"/>
      <name val="Calibri"/>
      <family val="2"/>
      <scheme val="minor"/>
    </font>
    <font>
      <u/>
      <sz val="11"/>
      <color theme="10"/>
      <name val="Calibri"/>
      <family val="2"/>
      <scheme val="minor"/>
    </font>
    <font>
      <sz val="8"/>
      <color rgb="FF000000"/>
      <name val="Tahoma"/>
      <family val="2"/>
    </font>
    <font>
      <b/>
      <u/>
      <sz val="8"/>
      <name val="Arial"/>
      <family val="2"/>
    </font>
    <font>
      <u/>
      <sz val="10"/>
      <name val="Arial"/>
      <family val="2"/>
    </font>
    <font>
      <sz val="10"/>
      <color rgb="FF002060"/>
      <name val="Arial"/>
      <family val="2"/>
    </font>
    <font>
      <b/>
      <sz val="11"/>
      <color theme="4" tint="0.39997558519241921"/>
      <name val="Arial"/>
      <family val="2"/>
    </font>
    <font>
      <b/>
      <sz val="10"/>
      <color theme="4" tint="0.39997558519241921"/>
      <name val="Arial"/>
      <family val="2"/>
    </font>
    <font>
      <b/>
      <sz val="10"/>
      <color rgb="FF0070C0"/>
      <name val="Arial"/>
      <family val="2"/>
    </font>
    <font>
      <sz val="10"/>
      <color rgb="FFFF0000"/>
      <name val="Arial"/>
      <family val="2"/>
    </font>
    <font>
      <sz val="10"/>
      <color theme="0"/>
      <name val="Arial"/>
      <family val="2"/>
    </font>
    <font>
      <sz val="10"/>
      <color theme="9"/>
      <name val="Arial"/>
      <family val="2"/>
    </font>
    <font>
      <u/>
      <sz val="11"/>
      <color theme="1"/>
      <name val="Calibri"/>
      <family val="2"/>
      <scheme val="minor"/>
    </font>
    <font>
      <b/>
      <u/>
      <sz val="11"/>
      <color theme="1"/>
      <name val="Calibri"/>
      <family val="2"/>
      <scheme val="minor"/>
    </font>
    <font>
      <b/>
      <sz val="14"/>
      <color theme="1"/>
      <name val="Calibri"/>
      <family val="2"/>
      <scheme val="minor"/>
    </font>
    <font>
      <b/>
      <sz val="10"/>
      <color rgb="FFFF0000"/>
      <name val="Arial"/>
      <family val="2"/>
    </font>
    <font>
      <b/>
      <sz val="11"/>
      <color theme="1"/>
      <name val="Calibri"/>
      <family val="2"/>
      <scheme val="minor"/>
    </font>
    <font>
      <sz val="13"/>
      <color theme="1"/>
      <name val="Calibri"/>
      <family val="2"/>
      <scheme val="minor"/>
    </font>
    <font>
      <b/>
      <u/>
      <sz val="13"/>
      <color theme="1"/>
      <name val="Calibri"/>
      <family val="2"/>
      <scheme val="minor"/>
    </font>
    <font>
      <i/>
      <sz val="13"/>
      <color theme="1"/>
      <name val="Calibri"/>
      <family val="2"/>
      <scheme val="minor"/>
    </font>
    <font>
      <b/>
      <sz val="13"/>
      <color theme="1"/>
      <name val="Calibri"/>
      <family val="2"/>
      <scheme val="minor"/>
    </font>
    <font>
      <b/>
      <u/>
      <sz val="10"/>
      <name val="Arial"/>
      <family val="2"/>
    </font>
    <font>
      <b/>
      <i/>
      <u/>
      <sz val="10"/>
      <name val="Arial"/>
      <family val="2"/>
    </font>
    <font>
      <sz val="13"/>
      <color rgb="FF0070C0"/>
      <name val="Calibri"/>
      <family val="2"/>
      <scheme val="minor"/>
    </font>
  </fonts>
  <fills count="14">
    <fill>
      <patternFill patternType="none"/>
    </fill>
    <fill>
      <patternFill patternType="gray125"/>
    </fill>
    <fill>
      <patternFill patternType="solid">
        <fgColor indexed="41"/>
        <bgColor indexed="64"/>
      </patternFill>
    </fill>
    <fill>
      <patternFill patternType="gray0625">
        <fgColor indexed="22"/>
      </patternFill>
    </fill>
    <fill>
      <patternFill patternType="solid">
        <fgColor indexed="22"/>
        <bgColor indexed="64"/>
      </patternFill>
    </fill>
    <fill>
      <patternFill patternType="solid">
        <fgColor indexed="47"/>
        <bgColor indexed="64"/>
      </patternFill>
    </fill>
    <fill>
      <patternFill patternType="solid">
        <fgColor indexed="51"/>
        <bgColor indexed="64"/>
      </patternFill>
    </fill>
    <fill>
      <patternFill patternType="solid">
        <fgColor rgb="FFC6EFCE"/>
      </patternFill>
    </fill>
    <fill>
      <patternFill patternType="solid">
        <fgColor theme="0"/>
        <bgColor indexed="64"/>
      </patternFill>
    </fill>
    <fill>
      <patternFill patternType="solid">
        <fgColor theme="8" tint="0.59999389629810485"/>
        <bgColor indexed="64"/>
      </patternFill>
    </fill>
    <fill>
      <patternFill patternType="solid">
        <fgColor theme="0" tint="-0.249977111117893"/>
        <bgColor indexed="64"/>
      </patternFill>
    </fill>
    <fill>
      <patternFill patternType="solid">
        <fgColor rgb="FFFFFF00"/>
        <bgColor indexed="64"/>
      </patternFill>
    </fill>
    <fill>
      <patternFill patternType="solid">
        <fgColor rgb="FFFF0000"/>
        <bgColor indexed="64"/>
      </patternFill>
    </fill>
    <fill>
      <patternFill patternType="solid">
        <fgColor rgb="FF00B050"/>
        <bgColor indexed="64"/>
      </patternFill>
    </fill>
  </fills>
  <borders count="88">
    <border>
      <left/>
      <right/>
      <top/>
      <bottom/>
      <diagonal/>
    </border>
    <border>
      <left style="hair">
        <color indexed="64"/>
      </left>
      <right style="hair">
        <color indexed="64"/>
      </right>
      <top style="hair">
        <color indexed="64"/>
      </top>
      <bottom style="hair">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thin">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diagonal/>
    </border>
    <border>
      <left/>
      <right/>
      <top style="medium">
        <color indexed="64"/>
      </top>
      <bottom style="thin">
        <color indexed="64"/>
      </bottom>
      <diagonal/>
    </border>
    <border>
      <left/>
      <right/>
      <top/>
      <bottom style="medium">
        <color indexed="64"/>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ck">
        <color indexed="52"/>
      </left>
      <right/>
      <top style="hair">
        <color indexed="64"/>
      </top>
      <bottom style="hair">
        <color indexed="64"/>
      </bottom>
      <diagonal/>
    </border>
    <border>
      <left/>
      <right/>
      <top style="hair">
        <color indexed="64"/>
      </top>
      <bottom style="hair">
        <color indexed="64"/>
      </bottom>
      <diagonal/>
    </border>
    <border>
      <left/>
      <right style="thick">
        <color indexed="52"/>
      </right>
      <top style="hair">
        <color indexed="64"/>
      </top>
      <bottom style="hair">
        <color indexed="64"/>
      </bottom>
      <diagonal/>
    </border>
    <border>
      <left style="thick">
        <color indexed="57"/>
      </left>
      <right/>
      <top/>
      <bottom style="thick">
        <color indexed="57"/>
      </bottom>
      <diagonal/>
    </border>
    <border>
      <left/>
      <right/>
      <top/>
      <bottom style="thick">
        <color indexed="57"/>
      </bottom>
      <diagonal/>
    </border>
    <border>
      <left/>
      <right style="thick">
        <color indexed="57"/>
      </right>
      <top/>
      <bottom style="thick">
        <color indexed="57"/>
      </bottom>
      <diagonal/>
    </border>
    <border>
      <left style="thick">
        <color indexed="57"/>
      </left>
      <right/>
      <top/>
      <bottom style="hair">
        <color indexed="64"/>
      </bottom>
      <diagonal/>
    </border>
    <border>
      <left/>
      <right/>
      <top/>
      <bottom style="hair">
        <color indexed="64"/>
      </bottom>
      <diagonal/>
    </border>
    <border>
      <left/>
      <right style="thick">
        <color indexed="57"/>
      </right>
      <top/>
      <bottom style="hair">
        <color indexed="64"/>
      </bottom>
      <diagonal/>
    </border>
    <border>
      <left style="thick">
        <color indexed="57"/>
      </left>
      <right/>
      <top style="hair">
        <color indexed="64"/>
      </top>
      <bottom style="hair">
        <color indexed="64"/>
      </bottom>
      <diagonal/>
    </border>
    <border>
      <left/>
      <right style="thick">
        <color indexed="57"/>
      </right>
      <top style="hair">
        <color indexed="64"/>
      </top>
      <bottom style="hair">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ck">
        <color indexed="57"/>
      </left>
      <right/>
      <top/>
      <bottom/>
      <diagonal/>
    </border>
    <border>
      <left/>
      <right style="thick">
        <color indexed="57"/>
      </right>
      <top/>
      <bottom/>
      <diagonal/>
    </border>
    <border>
      <left style="thick">
        <color indexed="52"/>
      </left>
      <right/>
      <top style="hair">
        <color indexed="64"/>
      </top>
      <bottom style="thick">
        <color indexed="52"/>
      </bottom>
      <diagonal/>
    </border>
    <border>
      <left/>
      <right/>
      <top style="hair">
        <color indexed="64"/>
      </top>
      <bottom style="thick">
        <color indexed="52"/>
      </bottom>
      <diagonal/>
    </border>
    <border>
      <left/>
      <right style="thick">
        <color indexed="52"/>
      </right>
      <top style="hair">
        <color indexed="64"/>
      </top>
      <bottom style="thick">
        <color indexed="52"/>
      </bottom>
      <diagonal/>
    </border>
    <border>
      <left style="thick">
        <color indexed="57"/>
      </left>
      <right/>
      <top style="hair">
        <color indexed="64"/>
      </top>
      <bottom style="thick">
        <color indexed="57"/>
      </bottom>
      <diagonal/>
    </border>
    <border>
      <left/>
      <right/>
      <top style="hair">
        <color indexed="64"/>
      </top>
      <bottom style="thick">
        <color indexed="57"/>
      </bottom>
      <diagonal/>
    </border>
    <border>
      <left/>
      <right style="thick">
        <color indexed="57"/>
      </right>
      <top style="hair">
        <color indexed="64"/>
      </top>
      <bottom style="thick">
        <color indexed="57"/>
      </bottom>
      <diagonal/>
    </border>
    <border>
      <left style="thick">
        <color indexed="57"/>
      </left>
      <right/>
      <top style="thick">
        <color indexed="57"/>
      </top>
      <bottom/>
      <diagonal/>
    </border>
    <border>
      <left/>
      <right/>
      <top style="thick">
        <color indexed="57"/>
      </top>
      <bottom/>
      <diagonal/>
    </border>
    <border>
      <left/>
      <right style="thick">
        <color indexed="57"/>
      </right>
      <top style="thick">
        <color indexed="57"/>
      </top>
      <bottom/>
      <diagonal/>
    </border>
    <border>
      <left style="thick">
        <color indexed="52"/>
      </left>
      <right/>
      <top style="thick">
        <color indexed="52"/>
      </top>
      <bottom/>
      <diagonal/>
    </border>
    <border>
      <left/>
      <right/>
      <top style="thick">
        <color indexed="52"/>
      </top>
      <bottom/>
      <diagonal/>
    </border>
    <border>
      <left/>
      <right style="thick">
        <color indexed="52"/>
      </right>
      <top style="thick">
        <color indexed="52"/>
      </top>
      <bottom/>
      <diagonal/>
    </border>
    <border>
      <left style="thick">
        <color indexed="52"/>
      </left>
      <right/>
      <top/>
      <bottom style="thick">
        <color indexed="52"/>
      </bottom>
      <diagonal/>
    </border>
    <border>
      <left/>
      <right/>
      <top/>
      <bottom style="thick">
        <color indexed="52"/>
      </bottom>
      <diagonal/>
    </border>
    <border>
      <left/>
      <right style="thick">
        <color indexed="52"/>
      </right>
      <top/>
      <bottom style="thick">
        <color indexed="52"/>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diagonal/>
    </border>
    <border>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s>
  <cellStyleXfs count="8">
    <xf numFmtId="0" fontId="0" fillId="0" borderId="0"/>
    <xf numFmtId="0" fontId="32" fillId="7" borderId="0" applyNumberFormat="0" applyBorder="0" applyAlignment="0" applyProtection="0"/>
    <xf numFmtId="0" fontId="35" fillId="0" borderId="0" applyNumberFormat="0" applyFill="0" applyBorder="0" applyAlignment="0" applyProtection="0"/>
    <xf numFmtId="0" fontId="31" fillId="0" borderId="0"/>
    <xf numFmtId="0" fontId="9" fillId="0" borderId="0"/>
    <xf numFmtId="9" fontId="4" fillId="0" borderId="0" applyFont="0" applyFill="0" applyBorder="0" applyAlignment="0" applyProtection="0"/>
    <xf numFmtId="0" fontId="3" fillId="0" borderId="0"/>
    <xf numFmtId="0" fontId="1" fillId="0" borderId="0"/>
  </cellStyleXfs>
  <cellXfs count="519">
    <xf numFmtId="0" fontId="0" fillId="0" borderId="0" xfId="0"/>
    <xf numFmtId="0" fontId="5" fillId="0" borderId="0" xfId="0" applyFont="1"/>
    <xf numFmtId="0" fontId="0" fillId="0" borderId="0" xfId="0" applyAlignment="1">
      <alignment horizontal="center"/>
    </xf>
    <xf numFmtId="0" fontId="8" fillId="0" borderId="0" xfId="0" applyFont="1" applyAlignment="1">
      <alignment horizontal="center"/>
    </xf>
    <xf numFmtId="0" fontId="5" fillId="0" borderId="0" xfId="0" applyFont="1" applyAlignment="1">
      <alignment horizontal="left"/>
    </xf>
    <xf numFmtId="0" fontId="0" fillId="0" borderId="0" xfId="0" applyAlignment="1">
      <alignment horizontal="left"/>
    </xf>
    <xf numFmtId="0" fontId="7" fillId="2" borderId="0" xfId="0" applyFont="1" applyFill="1"/>
    <xf numFmtId="0" fontId="12" fillId="2" borderId="0" xfId="0" applyFont="1" applyFill="1"/>
    <xf numFmtId="0" fontId="10" fillId="2" borderId="0" xfId="0" applyFont="1" applyFill="1"/>
    <xf numFmtId="0" fontId="13" fillId="2" borderId="0" xfId="0" applyFont="1" applyFill="1"/>
    <xf numFmtId="0" fontId="14" fillId="2" borderId="0" xfId="0" applyFont="1" applyFill="1"/>
    <xf numFmtId="0" fontId="0" fillId="2" borderId="0" xfId="0" applyFill="1"/>
    <xf numFmtId="0" fontId="5" fillId="2" borderId="0" xfId="0" applyFont="1" applyFill="1"/>
    <xf numFmtId="0" fontId="15" fillId="0" borderId="0" xfId="0" applyFont="1"/>
    <xf numFmtId="0" fontId="15" fillId="0" borderId="0" xfId="0" applyFont="1" applyAlignment="1">
      <alignment horizontal="left"/>
    </xf>
    <xf numFmtId="0" fontId="15" fillId="3" borderId="1" xfId="0" applyFont="1" applyFill="1" applyBorder="1" applyAlignment="1">
      <alignment horizontal="center"/>
    </xf>
    <xf numFmtId="49" fontId="9" fillId="0" borderId="0" xfId="0" applyNumberFormat="1" applyFont="1" applyAlignment="1">
      <alignment horizontal="justify" vertical="top" wrapText="1"/>
    </xf>
    <xf numFmtId="0" fontId="9" fillId="0" borderId="0" xfId="0" applyFont="1"/>
    <xf numFmtId="1" fontId="0" fillId="0" borderId="0" xfId="0" applyNumberFormat="1" applyAlignment="1">
      <alignment horizontal="center"/>
    </xf>
    <xf numFmtId="0" fontId="9" fillId="0" borderId="0" xfId="0" applyFont="1" applyAlignment="1">
      <alignment horizontal="right" vertical="top"/>
    </xf>
    <xf numFmtId="49" fontId="9" fillId="0" borderId="0" xfId="0" applyNumberFormat="1" applyFont="1" applyAlignment="1">
      <alignment horizontal="right" vertical="top"/>
    </xf>
    <xf numFmtId="0" fontId="9" fillId="0" borderId="0" xfId="0" applyFont="1" applyAlignment="1">
      <alignment vertical="top"/>
    </xf>
    <xf numFmtId="0" fontId="22" fillId="0" borderId="0" xfId="0" applyFont="1" applyAlignment="1">
      <alignment vertical="top" wrapText="1"/>
    </xf>
    <xf numFmtId="0" fontId="0" fillId="0" borderId="0" xfId="0" applyAlignment="1">
      <alignment vertical="top"/>
    </xf>
    <xf numFmtId="165" fontId="20" fillId="0" borderId="0" xfId="0" applyNumberFormat="1" applyFont="1" applyAlignment="1">
      <alignment horizontal="left" vertical="top"/>
    </xf>
    <xf numFmtId="49" fontId="20" fillId="0" borderId="0" xfId="0" applyNumberFormat="1" applyFont="1" applyAlignment="1">
      <alignment vertical="top"/>
    </xf>
    <xf numFmtId="49" fontId="9" fillId="0" borderId="0" xfId="0" applyNumberFormat="1" applyFont="1" applyAlignment="1">
      <alignment vertical="top" wrapText="1"/>
    </xf>
    <xf numFmtId="49" fontId="9" fillId="0" borderId="0" xfId="0" applyNumberFormat="1" applyFont="1" applyAlignment="1">
      <alignment horizontal="justify" vertical="top"/>
    </xf>
    <xf numFmtId="49" fontId="9" fillId="0" borderId="0" xfId="0" applyNumberFormat="1" applyFont="1" applyAlignment="1">
      <alignment vertical="top"/>
    </xf>
    <xf numFmtId="0" fontId="9" fillId="0" borderId="0" xfId="0" quotePrefix="1" applyFont="1" applyAlignment="1">
      <alignment vertical="top" wrapText="1"/>
    </xf>
    <xf numFmtId="0" fontId="9" fillId="0" borderId="0" xfId="0" applyFont="1" applyAlignment="1">
      <alignment horizontal="left" vertical="top"/>
    </xf>
    <xf numFmtId="49" fontId="19" fillId="0" borderId="0" xfId="0" applyNumberFormat="1" applyFont="1" applyAlignment="1">
      <alignment vertical="top"/>
    </xf>
    <xf numFmtId="49" fontId="9" fillId="0" borderId="0" xfId="0" applyNumberFormat="1" applyFont="1" applyAlignment="1">
      <alignment horizontal="left" vertical="top"/>
    </xf>
    <xf numFmtId="49" fontId="22" fillId="0" borderId="0" xfId="0" applyNumberFormat="1" applyFont="1" applyAlignment="1">
      <alignment horizontal="left" vertical="top"/>
    </xf>
    <xf numFmtId="165" fontId="9" fillId="0" borderId="0" xfId="0" applyNumberFormat="1" applyFont="1" applyAlignment="1">
      <alignment horizontal="right" vertical="top"/>
    </xf>
    <xf numFmtId="0" fontId="9" fillId="0" borderId="0" xfId="0" applyFont="1" applyAlignment="1">
      <alignment vertical="top" wrapText="1"/>
    </xf>
    <xf numFmtId="0" fontId="9" fillId="0" borderId="0" xfId="0" applyFont="1" applyAlignment="1">
      <alignment horizontal="right" vertical="top" wrapText="1"/>
    </xf>
    <xf numFmtId="0" fontId="22" fillId="0" borderId="0" xfId="0" applyFont="1" applyAlignment="1">
      <alignment horizontal="right" vertical="top" wrapText="1"/>
    </xf>
    <xf numFmtId="0" fontId="0" fillId="0" borderId="0" xfId="0" applyAlignment="1">
      <alignment vertical="center"/>
    </xf>
    <xf numFmtId="0" fontId="4" fillId="0" borderId="0" xfId="0" applyFont="1" applyAlignment="1">
      <alignment vertical="top"/>
    </xf>
    <xf numFmtId="0" fontId="23" fillId="0" borderId="0" xfId="0" applyFont="1" applyAlignment="1">
      <alignment horizontal="center"/>
    </xf>
    <xf numFmtId="0" fontId="11" fillId="0" borderId="0" xfId="0" applyFont="1"/>
    <xf numFmtId="0" fontId="20" fillId="0" borderId="0" xfId="0" applyFont="1" applyAlignment="1">
      <alignment horizontal="left" vertical="top"/>
    </xf>
    <xf numFmtId="0" fontId="24" fillId="2" borderId="0" xfId="0" applyFont="1" applyFill="1"/>
    <xf numFmtId="0" fontId="9" fillId="0" borderId="12" xfId="0" applyFont="1" applyBorder="1" applyAlignment="1">
      <alignment horizontal="left" vertical="top" wrapText="1"/>
    </xf>
    <xf numFmtId="0" fontId="9" fillId="0" borderId="12" xfId="0" applyFont="1" applyBorder="1" applyAlignment="1">
      <alignment vertical="top" wrapText="1"/>
    </xf>
    <xf numFmtId="0" fontId="9" fillId="0" borderId="12" xfId="0" applyFont="1" applyBorder="1" applyAlignment="1">
      <alignment horizontal="left" vertical="center" wrapText="1"/>
    </xf>
    <xf numFmtId="0" fontId="9" fillId="8" borderId="12" xfId="0" applyFont="1" applyFill="1" applyBorder="1" applyAlignment="1">
      <alignment horizontal="left" vertical="center" wrapText="1"/>
    </xf>
    <xf numFmtId="0" fontId="9" fillId="0" borderId="14" xfId="0" applyFont="1" applyBorder="1" applyAlignment="1">
      <alignment horizontal="left" vertical="top" wrapText="1"/>
    </xf>
    <xf numFmtId="0" fontId="9" fillId="0" borderId="15" xfId="0" applyFont="1" applyBorder="1" applyAlignment="1">
      <alignment horizontal="left" vertical="top" wrapText="1"/>
    </xf>
    <xf numFmtId="0" fontId="9" fillId="0" borderId="9" xfId="0" applyFont="1" applyBorder="1" applyAlignment="1">
      <alignment horizontal="left" vertical="center" wrapText="1"/>
    </xf>
    <xf numFmtId="0" fontId="9" fillId="0" borderId="0" xfId="0" applyFont="1" applyAlignment="1">
      <alignment vertical="center"/>
    </xf>
    <xf numFmtId="0" fontId="9" fillId="4" borderId="16" xfId="0" applyFont="1" applyFill="1" applyBorder="1" applyAlignment="1">
      <alignment horizontal="center" vertical="center"/>
    </xf>
    <xf numFmtId="0" fontId="9" fillId="0" borderId="0" xfId="0" applyFont="1" applyAlignment="1">
      <alignment horizontal="center"/>
    </xf>
    <xf numFmtId="0" fontId="9" fillId="0" borderId="14" xfId="0" applyFont="1" applyBorder="1" applyAlignment="1">
      <alignment horizontal="left" vertical="center" wrapText="1"/>
    </xf>
    <xf numFmtId="0" fontId="9" fillId="0" borderId="12" xfId="0" applyFont="1" applyBorder="1" applyAlignment="1">
      <alignment horizontal="center" vertical="center"/>
    </xf>
    <xf numFmtId="0" fontId="9" fillId="0" borderId="12" xfId="0" applyFont="1" applyBorder="1" applyAlignment="1">
      <alignment horizontal="center"/>
    </xf>
    <xf numFmtId="0" fontId="9" fillId="0" borderId="12" xfId="0" applyFont="1" applyBorder="1"/>
    <xf numFmtId="0" fontId="0" fillId="0" borderId="12" xfId="0" applyBorder="1" applyAlignment="1">
      <alignment horizontal="center"/>
    </xf>
    <xf numFmtId="14" fontId="0" fillId="0" borderId="12" xfId="0" applyNumberFormat="1" applyBorder="1" applyAlignment="1">
      <alignment horizontal="center"/>
    </xf>
    <xf numFmtId="0" fontId="9" fillId="0" borderId="12" xfId="0" applyFont="1" applyBorder="1" applyAlignment="1">
      <alignment wrapText="1"/>
    </xf>
    <xf numFmtId="0" fontId="27" fillId="0" borderId="0" xfId="0" applyFont="1" applyAlignment="1">
      <alignment horizontal="right"/>
    </xf>
    <xf numFmtId="14" fontId="9" fillId="0" borderId="12" xfId="0" applyNumberFormat="1" applyFont="1" applyBorder="1" applyAlignment="1">
      <alignment horizontal="center"/>
    </xf>
    <xf numFmtId="0" fontId="9" fillId="0" borderId="19" xfId="0" applyFont="1" applyBorder="1" applyAlignment="1">
      <alignment vertical="top" wrapText="1"/>
    </xf>
    <xf numFmtId="0" fontId="9" fillId="0" borderId="14" xfId="0" quotePrefix="1" applyFont="1" applyBorder="1" applyAlignment="1">
      <alignment vertical="top" wrapText="1"/>
    </xf>
    <xf numFmtId="0" fontId="9" fillId="4" borderId="14" xfId="0" applyFont="1" applyFill="1" applyBorder="1" applyAlignment="1">
      <alignment horizontal="center" vertical="center"/>
    </xf>
    <xf numFmtId="0" fontId="28" fillId="4" borderId="14" xfId="0" applyFont="1" applyFill="1" applyBorder="1" applyAlignment="1">
      <alignment horizontal="center" vertical="center" wrapText="1"/>
    </xf>
    <xf numFmtId="0" fontId="9" fillId="0" borderId="21" xfId="0" applyFont="1" applyBorder="1" applyAlignment="1">
      <alignment horizontal="left" vertical="center" wrapText="1"/>
    </xf>
    <xf numFmtId="0" fontId="9" fillId="0" borderId="22" xfId="0" applyFont="1" applyBorder="1" applyAlignment="1">
      <alignment horizontal="left" vertical="center" wrapText="1"/>
    </xf>
    <xf numFmtId="0" fontId="9" fillId="0" borderId="23" xfId="0" applyFont="1" applyBorder="1" applyAlignment="1">
      <alignment horizontal="left" vertical="center" wrapText="1"/>
    </xf>
    <xf numFmtId="0" fontId="9" fillId="0" borderId="19" xfId="0" applyFont="1" applyBorder="1" applyAlignment="1">
      <alignment horizontal="center" vertical="center"/>
    </xf>
    <xf numFmtId="0" fontId="9" fillId="0" borderId="15" xfId="0" applyFont="1" applyBorder="1" applyAlignment="1">
      <alignment horizontal="center" vertical="center"/>
    </xf>
    <xf numFmtId="1" fontId="9" fillId="0" borderId="0" xfId="0" applyNumberFormat="1" applyFont="1" applyAlignment="1">
      <alignment horizontal="center" vertical="center"/>
    </xf>
    <xf numFmtId="0" fontId="9" fillId="0" borderId="25" xfId="0" applyFont="1" applyBorder="1" applyAlignment="1">
      <alignment horizontal="left" vertical="center" wrapText="1"/>
    </xf>
    <xf numFmtId="0" fontId="9" fillId="0" borderId="27" xfId="0" applyFont="1" applyBorder="1" applyAlignment="1">
      <alignment horizontal="center" vertical="center"/>
    </xf>
    <xf numFmtId="0" fontId="9" fillId="0" borderId="19" xfId="0" applyFont="1" applyBorder="1" applyAlignment="1">
      <alignment horizontal="left" vertical="center" wrapText="1"/>
    </xf>
    <xf numFmtId="0" fontId="9" fillId="0" borderId="15" xfId="0" applyFont="1" applyBorder="1" applyAlignment="1">
      <alignment horizontal="left" vertical="center" wrapText="1"/>
    </xf>
    <xf numFmtId="0" fontId="9" fillId="0" borderId="30" xfId="0" applyFont="1" applyBorder="1" applyAlignment="1">
      <alignment horizontal="left" vertical="center" wrapText="1"/>
    </xf>
    <xf numFmtId="0" fontId="9" fillId="0" borderId="31" xfId="0" applyFont="1" applyBorder="1" applyAlignment="1">
      <alignment horizontal="center" vertical="center"/>
    </xf>
    <xf numFmtId="0" fontId="9" fillId="4" borderId="32" xfId="0" applyFont="1" applyFill="1" applyBorder="1" applyAlignment="1">
      <alignment horizontal="center" vertical="center"/>
    </xf>
    <xf numFmtId="0" fontId="9" fillId="0" borderId="33" xfId="0" applyFont="1" applyBorder="1" applyAlignment="1">
      <alignment horizontal="left" vertical="center" wrapText="1"/>
    </xf>
    <xf numFmtId="0" fontId="9" fillId="0" borderId="34" xfId="0" applyFont="1" applyBorder="1" applyAlignment="1">
      <alignment horizontal="left" vertical="center" wrapText="1"/>
    </xf>
    <xf numFmtId="2" fontId="9" fillId="4" borderId="32" xfId="0" applyNumberFormat="1" applyFont="1" applyFill="1" applyBorder="1" applyAlignment="1">
      <alignment horizontal="center" vertical="center"/>
    </xf>
    <xf numFmtId="0" fontId="9" fillId="0" borderId="12" xfId="4" applyBorder="1" applyAlignment="1">
      <alignment vertical="top" wrapText="1"/>
    </xf>
    <xf numFmtId="0" fontId="9" fillId="0" borderId="31" xfId="0" applyFont="1" applyBorder="1" applyAlignment="1">
      <alignment horizontal="left" vertical="center" wrapText="1"/>
    </xf>
    <xf numFmtId="164" fontId="9" fillId="0" borderId="0" xfId="0" applyNumberFormat="1" applyFont="1" applyAlignment="1">
      <alignment horizontal="center" vertical="center"/>
    </xf>
    <xf numFmtId="0" fontId="0" fillId="4" borderId="67" xfId="0" applyFill="1" applyBorder="1" applyAlignment="1">
      <alignment horizontal="center" vertical="center"/>
    </xf>
    <xf numFmtId="0" fontId="0" fillId="4" borderId="31" xfId="0" applyFill="1" applyBorder="1" applyAlignment="1">
      <alignment horizontal="center" vertical="center"/>
    </xf>
    <xf numFmtId="0" fontId="9" fillId="0" borderId="31" xfId="0" applyFont="1" applyBorder="1" applyAlignment="1">
      <alignment horizontal="left" vertical="top" wrapText="1"/>
    </xf>
    <xf numFmtId="0" fontId="9" fillId="0" borderId="15" xfId="0" applyFont="1" applyBorder="1" applyAlignment="1">
      <alignment vertical="top" wrapText="1"/>
    </xf>
    <xf numFmtId="0" fontId="9" fillId="0" borderId="31" xfId="0" quotePrefix="1" applyFont="1" applyBorder="1" applyAlignment="1">
      <alignment vertical="top" wrapText="1"/>
    </xf>
    <xf numFmtId="0" fontId="9" fillId="0" borderId="15" xfId="0" quotePrefix="1" applyFont="1" applyBorder="1" applyAlignment="1">
      <alignment vertical="top" wrapText="1"/>
    </xf>
    <xf numFmtId="0" fontId="9" fillId="0" borderId="33" xfId="4" applyBorder="1" applyAlignment="1">
      <alignment horizontal="left" vertical="top" wrapText="1"/>
    </xf>
    <xf numFmtId="0" fontId="9" fillId="0" borderId="33" xfId="4" applyBorder="1" applyAlignment="1">
      <alignment vertical="top" wrapText="1"/>
    </xf>
    <xf numFmtId="0" fontId="9" fillId="0" borderId="66" xfId="0" applyFont="1" applyBorder="1" applyAlignment="1">
      <alignment horizontal="left" vertical="center" wrapText="1"/>
    </xf>
    <xf numFmtId="0" fontId="9" fillId="0" borderId="4" xfId="0" applyFont="1" applyBorder="1" applyAlignment="1">
      <alignment horizontal="center" vertical="center"/>
    </xf>
    <xf numFmtId="0" fontId="9" fillId="0" borderId="21" xfId="0" applyFont="1" applyBorder="1" applyAlignment="1">
      <alignment horizontal="center" vertical="center"/>
    </xf>
    <xf numFmtId="0" fontId="9" fillId="0" borderId="19" xfId="0" applyFont="1" applyBorder="1" applyAlignment="1">
      <alignment horizontal="left" vertical="top" wrapText="1"/>
    </xf>
    <xf numFmtId="0" fontId="9" fillId="0" borderId="33" xfId="0" applyFont="1" applyBorder="1" applyAlignment="1">
      <alignment vertical="top" wrapText="1"/>
    </xf>
    <xf numFmtId="0" fontId="9" fillId="0" borderId="34" xfId="0" applyFont="1" applyBorder="1" applyAlignment="1">
      <alignment horizontal="center" vertical="center"/>
    </xf>
    <xf numFmtId="0" fontId="9" fillId="8" borderId="19" xfId="0" applyFont="1" applyFill="1" applyBorder="1" applyAlignment="1">
      <alignment horizontal="left" vertical="center" wrapText="1"/>
    </xf>
    <xf numFmtId="0" fontId="9" fillId="8" borderId="15" xfId="0" applyFont="1" applyFill="1" applyBorder="1" applyAlignment="1">
      <alignment horizontal="left" vertical="center" wrapText="1"/>
    </xf>
    <xf numFmtId="0" fontId="9" fillId="0" borderId="30" xfId="0" applyFont="1" applyBorder="1" applyAlignment="1">
      <alignment horizontal="center" vertical="center"/>
    </xf>
    <xf numFmtId="0" fontId="9" fillId="4" borderId="33" xfId="0" applyFont="1" applyFill="1" applyBorder="1" applyAlignment="1">
      <alignment horizontal="center" vertical="center"/>
    </xf>
    <xf numFmtId="0" fontId="28" fillId="4" borderId="33" xfId="0" applyFont="1" applyFill="1" applyBorder="1" applyAlignment="1">
      <alignment horizontal="center" vertical="center" wrapText="1"/>
    </xf>
    <xf numFmtId="0" fontId="9" fillId="0" borderId="25" xfId="0" applyFont="1" applyBorder="1" applyAlignment="1">
      <alignment horizontal="center" vertical="center"/>
    </xf>
    <xf numFmtId="0" fontId="9" fillId="0" borderId="33" xfId="0" applyFont="1" applyBorder="1" applyAlignment="1">
      <alignment horizontal="left" vertical="top" wrapText="1"/>
    </xf>
    <xf numFmtId="0" fontId="9" fillId="0" borderId="19" xfId="4" applyBorder="1" applyAlignment="1">
      <alignment vertical="top" wrapText="1"/>
    </xf>
    <xf numFmtId="0" fontId="9" fillId="0" borderId="15" xfId="4" applyBorder="1" applyAlignment="1">
      <alignment vertical="top" wrapText="1"/>
    </xf>
    <xf numFmtId="0" fontId="0" fillId="4" borderId="32" xfId="0" applyFill="1" applyBorder="1" applyAlignment="1">
      <alignment horizontal="center" vertical="center"/>
    </xf>
    <xf numFmtId="0" fontId="0" fillId="4" borderId="33" xfId="0" applyFill="1" applyBorder="1" applyAlignment="1">
      <alignment horizontal="center" vertical="center"/>
    </xf>
    <xf numFmtId="0" fontId="4" fillId="4" borderId="34" xfId="0" applyFont="1" applyFill="1" applyBorder="1" applyAlignment="1">
      <alignment horizontal="center" vertical="center"/>
    </xf>
    <xf numFmtId="0" fontId="4" fillId="0" borderId="19" xfId="0" applyFont="1" applyBorder="1" applyAlignment="1">
      <alignment horizontal="left" vertical="center" wrapText="1"/>
    </xf>
    <xf numFmtId="0" fontId="4" fillId="0" borderId="15" xfId="0" applyFont="1" applyBorder="1" applyAlignment="1">
      <alignment horizontal="left" vertical="center" wrapText="1"/>
    </xf>
    <xf numFmtId="0" fontId="4" fillId="0" borderId="12" xfId="0" applyFont="1" applyBorder="1" applyAlignment="1">
      <alignment horizontal="left" vertical="center" wrapText="1"/>
    </xf>
    <xf numFmtId="0" fontId="4" fillId="4" borderId="13" xfId="0" applyFont="1" applyFill="1" applyBorder="1" applyAlignment="1">
      <alignment horizontal="center" vertical="center" wrapText="1"/>
    </xf>
    <xf numFmtId="0" fontId="4" fillId="4" borderId="35" xfId="0" applyFont="1" applyFill="1" applyBorder="1" applyAlignment="1">
      <alignment horizontal="center" vertical="center" wrapText="1"/>
    </xf>
    <xf numFmtId="0" fontId="4" fillId="0" borderId="12" xfId="0" applyFont="1" applyBorder="1"/>
    <xf numFmtId="0" fontId="4" fillId="0" borderId="0" xfId="0" applyFont="1"/>
    <xf numFmtId="0" fontId="4" fillId="0" borderId="15" xfId="0" applyFont="1" applyBorder="1" applyAlignment="1">
      <alignment vertical="top" wrapText="1"/>
    </xf>
    <xf numFmtId="0" fontId="4" fillId="0" borderId="0" xfId="0" applyFont="1" applyAlignment="1">
      <alignment horizontal="left" vertical="top"/>
    </xf>
    <xf numFmtId="49" fontId="4" fillId="0" borderId="0" xfId="0" applyNumberFormat="1" applyFont="1" applyAlignment="1">
      <alignment vertical="top"/>
    </xf>
    <xf numFmtId="49" fontId="4" fillId="0" borderId="0" xfId="0" applyNumberFormat="1" applyFont="1" applyAlignment="1">
      <alignment horizontal="right" vertical="top"/>
    </xf>
    <xf numFmtId="0" fontId="4" fillId="0" borderId="0" xfId="0" applyFont="1" applyAlignment="1">
      <alignment horizontal="center"/>
    </xf>
    <xf numFmtId="0" fontId="4" fillId="0" borderId="0" xfId="0" applyFont="1" applyAlignment="1">
      <alignment horizontal="right" vertical="top"/>
    </xf>
    <xf numFmtId="49" fontId="4" fillId="0" borderId="0" xfId="0" applyNumberFormat="1" applyFont="1" applyAlignment="1">
      <alignment horizontal="justify" vertical="top"/>
    </xf>
    <xf numFmtId="49" fontId="4" fillId="0" borderId="0" xfId="0" applyNumberFormat="1" applyFont="1" applyAlignment="1">
      <alignment horizontal="left" vertical="top"/>
    </xf>
    <xf numFmtId="49" fontId="4" fillId="0" borderId="0" xfId="0" applyNumberFormat="1" applyFont="1" applyAlignment="1">
      <alignment horizontal="left" vertical="center"/>
    </xf>
    <xf numFmtId="0" fontId="4" fillId="0" borderId="0" xfId="0" applyFont="1" applyAlignment="1">
      <alignment horizontal="right" vertical="center"/>
    </xf>
    <xf numFmtId="49" fontId="4" fillId="0" borderId="0" xfId="0" applyNumberFormat="1" applyFont="1" applyAlignment="1">
      <alignment vertical="center"/>
    </xf>
    <xf numFmtId="49" fontId="9" fillId="0" borderId="0" xfId="0" applyNumberFormat="1" applyFont="1" applyAlignment="1">
      <alignment vertical="center"/>
    </xf>
    <xf numFmtId="49" fontId="4" fillId="0" borderId="0" xfId="0" applyNumberFormat="1" applyFont="1" applyAlignment="1">
      <alignment horizontal="right" vertical="center"/>
    </xf>
    <xf numFmtId="0" fontId="4" fillId="0" borderId="0" xfId="0" applyFont="1" applyAlignment="1">
      <alignment vertical="center"/>
    </xf>
    <xf numFmtId="49" fontId="9" fillId="0" borderId="0" xfId="0" applyNumberFormat="1" applyFont="1" applyAlignment="1">
      <alignment horizontal="left" vertical="center"/>
    </xf>
    <xf numFmtId="49" fontId="9" fillId="0" borderId="0" xfId="0" applyNumberFormat="1" applyFont="1" applyAlignment="1">
      <alignment vertical="center" wrapText="1"/>
    </xf>
    <xf numFmtId="49" fontId="4" fillId="0" borderId="0" xfId="0" applyNumberFormat="1" applyFont="1" applyAlignment="1">
      <alignment horizontal="justify" vertical="center"/>
    </xf>
    <xf numFmtId="49" fontId="38" fillId="0" borderId="0" xfId="0" applyNumberFormat="1" applyFont="1" applyAlignment="1">
      <alignment horizontal="left" vertical="center"/>
    </xf>
    <xf numFmtId="0" fontId="38" fillId="0" borderId="0" xfId="0" applyFont="1" applyAlignment="1">
      <alignment vertical="center"/>
    </xf>
    <xf numFmtId="0" fontId="4" fillId="0" borderId="0" xfId="0" applyFont="1" applyAlignment="1">
      <alignment horizontal="center" vertical="center"/>
    </xf>
    <xf numFmtId="0" fontId="38" fillId="0" borderId="0" xfId="0" applyFont="1" applyAlignment="1">
      <alignment horizontal="left" vertical="top"/>
    </xf>
    <xf numFmtId="0" fontId="9" fillId="10" borderId="32" xfId="4" applyFill="1" applyBorder="1" applyAlignment="1">
      <alignment horizontal="center" vertical="top" wrapText="1"/>
    </xf>
    <xf numFmtId="0" fontId="9" fillId="10" borderId="32" xfId="0" applyFont="1" applyFill="1" applyBorder="1" applyAlignment="1">
      <alignment horizontal="center" vertical="center"/>
    </xf>
    <xf numFmtId="0" fontId="0" fillId="10" borderId="32" xfId="0" applyFill="1" applyBorder="1" applyAlignment="1">
      <alignment horizontal="center" vertical="center"/>
    </xf>
    <xf numFmtId="0" fontId="0" fillId="10" borderId="33" xfId="0" applyFill="1" applyBorder="1" applyAlignment="1">
      <alignment horizontal="center" vertical="center"/>
    </xf>
    <xf numFmtId="0" fontId="28" fillId="10" borderId="33" xfId="0" applyFont="1" applyFill="1" applyBorder="1" applyAlignment="1">
      <alignment horizontal="center" vertical="center" wrapText="1"/>
    </xf>
    <xf numFmtId="0" fontId="4" fillId="10" borderId="32" xfId="0" applyFont="1" applyFill="1" applyBorder="1" applyAlignment="1">
      <alignment horizontal="center" vertical="center" wrapText="1"/>
    </xf>
    <xf numFmtId="0" fontId="9" fillId="10" borderId="32" xfId="0" applyFont="1" applyFill="1" applyBorder="1" applyAlignment="1">
      <alignment horizontal="center" vertical="center" wrapText="1"/>
    </xf>
    <xf numFmtId="0" fontId="9" fillId="10" borderId="32" xfId="0" applyFont="1" applyFill="1" applyBorder="1" applyAlignment="1">
      <alignment horizontal="center" vertical="top" wrapText="1"/>
    </xf>
    <xf numFmtId="2" fontId="9" fillId="10" borderId="32" xfId="0" applyNumberFormat="1" applyFont="1" applyFill="1" applyBorder="1" applyAlignment="1">
      <alignment horizontal="center" vertical="top" wrapText="1"/>
    </xf>
    <xf numFmtId="0" fontId="9" fillId="10" borderId="75" xfId="0" applyFont="1" applyFill="1" applyBorder="1" applyAlignment="1">
      <alignment horizontal="center" vertical="top" wrapText="1"/>
    </xf>
    <xf numFmtId="2" fontId="9" fillId="10" borderId="75" xfId="0" applyNumberFormat="1" applyFont="1" applyFill="1" applyBorder="1" applyAlignment="1">
      <alignment horizontal="center" vertical="top" wrapText="1"/>
    </xf>
    <xf numFmtId="0" fontId="9" fillId="10" borderId="18" xfId="0" applyFont="1" applyFill="1" applyBorder="1" applyAlignment="1">
      <alignment horizontal="center" vertical="center"/>
    </xf>
    <xf numFmtId="2" fontId="9" fillId="10" borderId="80" xfId="0" applyNumberFormat="1" applyFont="1" applyFill="1" applyBorder="1" applyAlignment="1">
      <alignment horizontal="center" vertical="center"/>
    </xf>
    <xf numFmtId="0" fontId="9" fillId="10" borderId="18" xfId="0" applyFont="1" applyFill="1" applyBorder="1" applyAlignment="1">
      <alignment vertical="center"/>
    </xf>
    <xf numFmtId="0" fontId="0" fillId="10" borderId="80" xfId="0" applyFill="1" applyBorder="1" applyAlignment="1">
      <alignment horizontal="center"/>
    </xf>
    <xf numFmtId="2" fontId="0" fillId="10" borderId="18" xfId="0" applyNumberFormat="1" applyFill="1" applyBorder="1" applyAlignment="1">
      <alignment horizontal="center"/>
    </xf>
    <xf numFmtId="0" fontId="0" fillId="10" borderId="18" xfId="0" applyFill="1" applyBorder="1" applyAlignment="1">
      <alignment vertical="center"/>
    </xf>
    <xf numFmtId="0" fontId="9" fillId="10" borderId="84" xfId="0" applyFont="1" applyFill="1" applyBorder="1" applyAlignment="1">
      <alignment horizontal="center"/>
    </xf>
    <xf numFmtId="2" fontId="9" fillId="10" borderId="77" xfId="0" applyNumberFormat="1" applyFont="1" applyFill="1" applyBorder="1" applyAlignment="1">
      <alignment horizontal="center"/>
    </xf>
    <xf numFmtId="0" fontId="9" fillId="10" borderId="77" xfId="0" applyFont="1" applyFill="1" applyBorder="1" applyAlignment="1">
      <alignment vertical="center"/>
    </xf>
    <xf numFmtId="0" fontId="0" fillId="10" borderId="18" xfId="0" applyFill="1" applyBorder="1" applyAlignment="1">
      <alignment horizontal="center"/>
    </xf>
    <xf numFmtId="0" fontId="9" fillId="0" borderId="21" xfId="0" applyFont="1" applyBorder="1" applyAlignment="1" applyProtection="1">
      <alignment horizontal="center" vertical="center" wrapText="1"/>
      <protection locked="0"/>
    </xf>
    <xf numFmtId="0" fontId="9" fillId="0" borderId="20" xfId="0" applyFont="1" applyBorder="1" applyAlignment="1" applyProtection="1">
      <alignment horizontal="center" vertical="center"/>
      <protection locked="0"/>
    </xf>
    <xf numFmtId="0" fontId="9" fillId="0" borderId="11" xfId="0" applyFont="1" applyBorder="1" applyAlignment="1" applyProtection="1">
      <alignment horizontal="center" vertical="center"/>
      <protection locked="0"/>
    </xf>
    <xf numFmtId="0" fontId="9" fillId="0" borderId="17" xfId="0" applyFont="1" applyBorder="1" applyAlignment="1" applyProtection="1">
      <alignment horizontal="center" vertical="center"/>
      <protection locked="0"/>
    </xf>
    <xf numFmtId="0" fontId="9" fillId="0" borderId="20" xfId="0" applyFont="1" applyBorder="1" applyAlignment="1" applyProtection="1">
      <alignment horizontal="center" vertical="top" wrapText="1"/>
      <protection locked="0"/>
    </xf>
    <xf numFmtId="0" fontId="9" fillId="0" borderId="26" xfId="0" applyFont="1" applyBorder="1" applyAlignment="1" applyProtection="1">
      <alignment horizontal="center" vertical="top" wrapText="1"/>
      <protection locked="0"/>
    </xf>
    <xf numFmtId="0" fontId="9" fillId="0" borderId="20" xfId="0" applyFont="1" applyBorder="1" applyAlignment="1" applyProtection="1">
      <alignment horizontal="center" vertical="top"/>
      <protection locked="0"/>
    </xf>
    <xf numFmtId="0" fontId="9" fillId="0" borderId="24" xfId="0" applyFont="1" applyBorder="1" applyAlignment="1" applyProtection="1">
      <alignment horizontal="center" vertical="top"/>
      <protection locked="0"/>
    </xf>
    <xf numFmtId="0" fontId="9" fillId="0" borderId="26" xfId="0" applyFont="1" applyBorder="1" applyAlignment="1" applyProtection="1">
      <alignment horizontal="center" vertical="top"/>
      <protection locked="0"/>
    </xf>
    <xf numFmtId="0" fontId="9" fillId="0" borderId="33" xfId="0" applyFont="1" applyBorder="1" applyAlignment="1" applyProtection="1">
      <alignment horizontal="center" vertical="center"/>
      <protection locked="0"/>
    </xf>
    <xf numFmtId="0" fontId="9" fillId="0" borderId="35" xfId="0" applyFont="1" applyBorder="1" applyAlignment="1" applyProtection="1">
      <alignment horizontal="center" vertical="center"/>
      <protection locked="0"/>
    </xf>
    <xf numFmtId="0" fontId="9" fillId="0" borderId="24" xfId="0" applyFont="1" applyBorder="1" applyAlignment="1" applyProtection="1">
      <alignment horizontal="center" vertical="center"/>
      <protection locked="0"/>
    </xf>
    <xf numFmtId="0" fontId="9" fillId="0" borderId="13" xfId="0" applyFont="1" applyBorder="1" applyAlignment="1" applyProtection="1">
      <alignment horizontal="center" vertical="center"/>
      <protection locked="0"/>
    </xf>
    <xf numFmtId="0" fontId="9" fillId="0" borderId="79" xfId="0" applyFont="1" applyBorder="1" applyAlignment="1" applyProtection="1">
      <alignment horizontal="center" vertical="center"/>
      <protection locked="0"/>
    </xf>
    <xf numFmtId="0" fontId="4" fillId="0" borderId="20" xfId="0" applyFont="1" applyBorder="1" applyAlignment="1" applyProtection="1">
      <alignment horizontal="center" vertical="top"/>
      <protection locked="0"/>
    </xf>
    <xf numFmtId="0" fontId="4" fillId="0" borderId="11" xfId="0" applyFont="1" applyBorder="1" applyAlignment="1" applyProtection="1">
      <alignment horizontal="center" vertical="top"/>
      <protection locked="0"/>
    </xf>
    <xf numFmtId="0" fontId="4" fillId="0" borderId="17" xfId="0" applyFont="1" applyBorder="1" applyAlignment="1" applyProtection="1">
      <alignment horizontal="center" vertical="top"/>
      <protection locked="0"/>
    </xf>
    <xf numFmtId="0" fontId="4" fillId="0" borderId="79" xfId="0" applyFont="1" applyBorder="1" applyAlignment="1" applyProtection="1">
      <alignment horizontal="center" vertical="top"/>
      <protection locked="0"/>
    </xf>
    <xf numFmtId="0" fontId="33" fillId="0" borderId="35" xfId="0" applyFont="1" applyBorder="1" applyAlignment="1" applyProtection="1">
      <alignment horizontal="center" vertical="top"/>
      <protection locked="0"/>
    </xf>
    <xf numFmtId="0" fontId="4" fillId="0" borderId="13" xfId="0" applyFont="1" applyBorder="1" applyAlignment="1" applyProtection="1">
      <alignment horizontal="center" vertical="top"/>
      <protection locked="0"/>
    </xf>
    <xf numFmtId="0" fontId="4" fillId="0" borderId="35" xfId="0" applyFont="1" applyBorder="1" applyAlignment="1" applyProtection="1">
      <alignment horizontal="center" vertical="top"/>
      <protection locked="0"/>
    </xf>
    <xf numFmtId="0" fontId="33" fillId="0" borderId="20" xfId="0" applyFont="1" applyBorder="1" applyAlignment="1" applyProtection="1">
      <alignment horizontal="center" vertical="top"/>
      <protection locked="0"/>
    </xf>
    <xf numFmtId="0" fontId="33" fillId="0" borderId="11" xfId="0" applyFont="1" applyBorder="1" applyAlignment="1" applyProtection="1">
      <alignment horizontal="center" vertical="top"/>
      <protection locked="0"/>
    </xf>
    <xf numFmtId="0" fontId="33" fillId="0" borderId="17" xfId="0" applyFont="1" applyBorder="1" applyAlignment="1" applyProtection="1">
      <alignment horizontal="center" vertical="top"/>
      <protection locked="0"/>
    </xf>
    <xf numFmtId="0" fontId="33" fillId="0" borderId="79" xfId="0" applyFont="1" applyBorder="1" applyAlignment="1" applyProtection="1">
      <alignment horizontal="center" vertical="top"/>
      <protection locked="0"/>
    </xf>
    <xf numFmtId="0" fontId="33" fillId="0" borderId="26" xfId="0" applyFont="1" applyBorder="1" applyAlignment="1" applyProtection="1">
      <alignment horizontal="center" vertical="top"/>
      <protection locked="0"/>
    </xf>
    <xf numFmtId="49" fontId="38" fillId="0" borderId="0" xfId="0" applyNumberFormat="1" applyFont="1" applyAlignment="1">
      <alignment horizontal="left" vertical="top"/>
    </xf>
    <xf numFmtId="0" fontId="4" fillId="0" borderId="0" xfId="0" applyFont="1" applyAlignment="1">
      <alignment horizontal="right" vertical="top" wrapText="1"/>
    </xf>
    <xf numFmtId="0" fontId="9" fillId="0" borderId="22" xfId="0" applyFont="1" applyBorder="1" applyAlignment="1">
      <alignment horizontal="center" vertical="center"/>
    </xf>
    <xf numFmtId="0" fontId="9" fillId="0" borderId="9" xfId="0" applyFont="1" applyBorder="1" applyAlignment="1">
      <alignment horizontal="center" vertical="center"/>
    </xf>
    <xf numFmtId="0" fontId="4" fillId="0" borderId="33" xfId="0" applyFont="1" applyBorder="1" applyAlignment="1">
      <alignment horizontal="left" vertical="center" wrapText="1"/>
    </xf>
    <xf numFmtId="0" fontId="4" fillId="0" borderId="12" xfId="0" applyFont="1" applyBorder="1" applyAlignment="1" applyProtection="1">
      <alignment horizontal="center" vertical="center" wrapText="1"/>
      <protection locked="0"/>
    </xf>
    <xf numFmtId="0" fontId="9" fillId="0" borderId="35" xfId="0" applyFont="1" applyBorder="1" applyAlignment="1" applyProtection="1">
      <alignment horizontal="center" vertical="top"/>
      <protection locked="0"/>
    </xf>
    <xf numFmtId="0" fontId="4" fillId="0" borderId="34" xfId="0" applyFont="1" applyBorder="1" applyAlignment="1">
      <alignment horizontal="center" vertical="center"/>
    </xf>
    <xf numFmtId="0" fontId="4" fillId="0" borderId="21" xfId="0" applyFont="1" applyBorder="1" applyAlignment="1">
      <alignment horizontal="center" vertical="center"/>
    </xf>
    <xf numFmtId="0" fontId="4" fillId="0" borderId="22" xfId="0" applyFont="1" applyBorder="1" applyAlignment="1">
      <alignment horizontal="center" vertical="center"/>
    </xf>
    <xf numFmtId="0" fontId="4" fillId="0" borderId="9" xfId="0" applyFont="1" applyBorder="1" applyAlignment="1">
      <alignment horizontal="center" vertical="center"/>
    </xf>
    <xf numFmtId="0" fontId="4" fillId="0" borderId="12" xfId="0" applyFont="1" applyBorder="1" applyAlignment="1">
      <alignment horizontal="center" vertical="center"/>
    </xf>
    <xf numFmtId="0" fontId="4" fillId="0" borderId="4" xfId="0" applyFont="1" applyBorder="1" applyAlignment="1">
      <alignment horizontal="center" vertical="center"/>
    </xf>
    <xf numFmtId="0" fontId="4" fillId="0" borderId="19" xfId="0" applyFont="1" applyBorder="1" applyAlignment="1">
      <alignment horizontal="center" vertical="center"/>
    </xf>
    <xf numFmtId="0" fontId="4" fillId="0" borderId="19" xfId="0" applyFont="1" applyBorder="1" applyAlignment="1">
      <alignment vertical="top" wrapText="1"/>
    </xf>
    <xf numFmtId="0" fontId="4" fillId="0" borderId="33" xfId="0" applyFont="1" applyBorder="1" applyAlignment="1" applyProtection="1">
      <alignment horizontal="center" vertical="center"/>
      <protection locked="0"/>
    </xf>
    <xf numFmtId="0" fontId="4" fillId="0" borderId="21" xfId="0" applyFont="1" applyBorder="1" applyAlignment="1" applyProtection="1">
      <alignment horizontal="center" vertical="center" wrapText="1"/>
      <protection locked="0"/>
    </xf>
    <xf numFmtId="0" fontId="4" fillId="0" borderId="19" xfId="0" applyFont="1" applyBorder="1" applyAlignment="1" applyProtection="1">
      <alignment horizontal="center" vertical="center"/>
      <protection locked="0"/>
    </xf>
    <xf numFmtId="0" fontId="9" fillId="0" borderId="11" xfId="0" applyFont="1" applyBorder="1" applyAlignment="1" applyProtection="1">
      <alignment horizontal="center" vertical="top"/>
      <protection locked="0"/>
    </xf>
    <xf numFmtId="0" fontId="4" fillId="0" borderId="15" xfId="0" applyFont="1" applyBorder="1" applyAlignment="1" applyProtection="1">
      <alignment horizontal="center" vertical="center" wrapText="1"/>
      <protection locked="0"/>
    </xf>
    <xf numFmtId="0" fontId="9" fillId="0" borderId="17" xfId="0" applyFont="1" applyBorder="1" applyAlignment="1" applyProtection="1">
      <alignment horizontal="center" vertical="top"/>
      <protection locked="0"/>
    </xf>
    <xf numFmtId="0" fontId="4" fillId="0" borderId="12" xfId="0" applyFont="1" applyBorder="1" applyAlignment="1">
      <alignment wrapText="1"/>
    </xf>
    <xf numFmtId="0" fontId="4" fillId="0" borderId="2" xfId="0" applyFont="1" applyBorder="1" applyAlignment="1">
      <alignment horizontal="center" vertical="center"/>
    </xf>
    <xf numFmtId="0" fontId="33" fillId="0" borderId="85" xfId="0" applyFont="1" applyBorder="1" applyAlignment="1" applyProtection="1">
      <alignment horizontal="center" vertical="top"/>
      <protection locked="0"/>
    </xf>
    <xf numFmtId="0" fontId="9" fillId="0" borderId="29" xfId="0" applyFont="1" applyBorder="1" applyAlignment="1">
      <alignment horizontal="center" vertical="center"/>
    </xf>
    <xf numFmtId="0" fontId="4" fillId="0" borderId="18" xfId="0" applyFont="1" applyBorder="1" applyAlignment="1" applyProtection="1">
      <alignment horizontal="center" vertical="top"/>
      <protection locked="0"/>
    </xf>
    <xf numFmtId="0" fontId="4" fillId="0" borderId="12" xfId="0" applyFont="1" applyBorder="1" applyAlignment="1">
      <alignment vertical="top" wrapText="1"/>
    </xf>
    <xf numFmtId="0" fontId="4" fillId="0" borderId="24" xfId="0" applyFont="1" applyBorder="1" applyAlignment="1" applyProtection="1">
      <alignment horizontal="center" vertical="top"/>
      <protection locked="0"/>
    </xf>
    <xf numFmtId="0" fontId="4" fillId="0" borderId="85" xfId="0" applyFont="1" applyBorder="1" applyAlignment="1" applyProtection="1">
      <alignment horizontal="center" vertical="top"/>
      <protection locked="0"/>
    </xf>
    <xf numFmtId="0" fontId="4" fillId="10" borderId="32" xfId="0" applyFont="1" applyFill="1" applyBorder="1" applyAlignment="1">
      <alignment horizontal="center" vertical="top" wrapText="1"/>
    </xf>
    <xf numFmtId="0" fontId="4" fillId="0" borderId="33" xfId="0" applyFont="1" applyBorder="1" applyAlignment="1">
      <alignment horizontal="center" vertical="center"/>
    </xf>
    <xf numFmtId="0" fontId="4" fillId="0" borderId="12" xfId="0" applyFont="1" applyBorder="1" applyAlignment="1" applyProtection="1">
      <alignment horizontal="center" vertical="center"/>
      <protection locked="0"/>
    </xf>
    <xf numFmtId="0" fontId="4" fillId="0" borderId="15" xfId="0" applyFont="1" applyBorder="1" applyAlignment="1" applyProtection="1">
      <alignment horizontal="center" vertical="center"/>
      <protection locked="0"/>
    </xf>
    <xf numFmtId="0" fontId="4" fillId="0" borderId="66" xfId="0" applyFont="1" applyBorder="1" applyAlignment="1" applyProtection="1">
      <alignment horizontal="center" vertical="center"/>
      <protection locked="0"/>
    </xf>
    <xf numFmtId="0" fontId="4" fillId="0" borderId="14" xfId="0" applyFont="1" applyBorder="1" applyAlignment="1" applyProtection="1">
      <alignment horizontal="center" vertical="center"/>
      <protection locked="0"/>
    </xf>
    <xf numFmtId="0" fontId="4" fillId="0" borderId="31" xfId="0" applyFont="1" applyBorder="1" applyAlignment="1" applyProtection="1">
      <alignment horizontal="center" vertical="center"/>
      <protection locked="0"/>
    </xf>
    <xf numFmtId="0" fontId="4" fillId="0" borderId="27" xfId="0" applyFont="1" applyBorder="1" applyAlignment="1" applyProtection="1">
      <alignment horizontal="center" vertical="center"/>
      <protection locked="0"/>
    </xf>
    <xf numFmtId="0" fontId="4" fillId="0" borderId="23" xfId="0" applyFont="1" applyBorder="1" applyAlignment="1" applyProtection="1">
      <alignment horizontal="center" vertical="center"/>
      <protection locked="0"/>
    </xf>
    <xf numFmtId="0" fontId="4" fillId="0" borderId="30" xfId="0" applyFont="1" applyBorder="1" applyAlignment="1">
      <alignment horizontal="center" vertical="center"/>
    </xf>
    <xf numFmtId="2" fontId="4" fillId="10" borderId="32" xfId="4" applyNumberFormat="1" applyFont="1" applyFill="1" applyBorder="1" applyAlignment="1">
      <alignment horizontal="center" vertical="top" wrapText="1"/>
    </xf>
    <xf numFmtId="0" fontId="4" fillId="0" borderId="86" xfId="4" applyFont="1" applyBorder="1" applyAlignment="1">
      <alignment horizontal="left" vertical="top" wrapText="1"/>
    </xf>
    <xf numFmtId="0" fontId="4" fillId="0" borderId="33" xfId="4" applyFont="1" applyBorder="1" applyAlignment="1">
      <alignment vertical="top" wrapText="1"/>
    </xf>
    <xf numFmtId="0" fontId="4" fillId="0" borderId="31" xfId="0" applyFont="1" applyBorder="1" applyAlignment="1">
      <alignment horizontal="left" vertical="top" wrapText="1"/>
    </xf>
    <xf numFmtId="0" fontId="4" fillId="10" borderId="67" xfId="0" applyFont="1" applyFill="1" applyBorder="1" applyAlignment="1">
      <alignment horizontal="center" vertical="center" wrapText="1"/>
    </xf>
    <xf numFmtId="0" fontId="4" fillId="0" borderId="27" xfId="0" applyFont="1" applyBorder="1" applyAlignment="1">
      <alignment vertical="top" wrapText="1"/>
    </xf>
    <xf numFmtId="0" fontId="9" fillId="0" borderId="23" xfId="0" applyFont="1" applyBorder="1" applyAlignment="1">
      <alignment horizontal="left" vertical="top" wrapText="1"/>
    </xf>
    <xf numFmtId="0" fontId="4" fillId="10" borderId="68" xfId="0" applyFont="1" applyFill="1" applyBorder="1" applyAlignment="1">
      <alignment horizontal="center" vertical="center" wrapText="1"/>
    </xf>
    <xf numFmtId="2" fontId="9" fillId="10" borderId="68" xfId="0" applyNumberFormat="1" applyFont="1" applyFill="1" applyBorder="1" applyAlignment="1">
      <alignment horizontal="center" vertical="center" wrapText="1"/>
    </xf>
    <xf numFmtId="0" fontId="4" fillId="0" borderId="9" xfId="0" applyFont="1" applyBorder="1" applyAlignment="1" applyProtection="1">
      <alignment horizontal="center" vertical="center" wrapText="1"/>
      <protection locked="0"/>
    </xf>
    <xf numFmtId="0" fontId="4" fillId="0" borderId="22" xfId="0" applyFont="1" applyBorder="1" applyAlignment="1" applyProtection="1">
      <alignment horizontal="center" vertical="center" wrapText="1"/>
      <protection locked="0"/>
    </xf>
    <xf numFmtId="0" fontId="4" fillId="0" borderId="28" xfId="0" applyFont="1" applyBorder="1" applyAlignment="1" applyProtection="1">
      <alignment horizontal="center" vertical="center" wrapText="1"/>
      <protection locked="0"/>
    </xf>
    <xf numFmtId="0" fontId="4" fillId="0" borderId="29" xfId="0" applyFont="1" applyBorder="1" applyAlignment="1" applyProtection="1">
      <alignment horizontal="center" vertical="center" wrapText="1"/>
      <protection locked="0"/>
    </xf>
    <xf numFmtId="0" fontId="4" fillId="0" borderId="30" xfId="0" applyFont="1" applyBorder="1" applyAlignment="1" applyProtection="1">
      <alignment horizontal="center" vertical="center" wrapText="1"/>
      <protection locked="0"/>
    </xf>
    <xf numFmtId="0" fontId="4" fillId="0" borderId="25" xfId="0" applyFont="1" applyBorder="1" applyAlignment="1" applyProtection="1">
      <alignment horizontal="center" vertical="center" wrapText="1"/>
      <protection locked="0"/>
    </xf>
    <xf numFmtId="0" fontId="4" fillId="0" borderId="34" xfId="0" applyFont="1" applyBorder="1" applyAlignment="1" applyProtection="1">
      <alignment horizontal="center" vertical="center" wrapText="1"/>
      <protection locked="0"/>
    </xf>
    <xf numFmtId="0" fontId="4" fillId="0" borderId="33" xfId="0" applyFont="1"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9" fillId="0" borderId="27" xfId="0" applyFont="1" applyBorder="1" applyAlignment="1">
      <alignment horizontal="left" vertical="center" wrapText="1"/>
    </xf>
    <xf numFmtId="0" fontId="4" fillId="0" borderId="66" xfId="0" applyFont="1" applyBorder="1" applyAlignment="1" applyProtection="1">
      <alignment horizontal="center" vertical="center" wrapText="1"/>
      <protection locked="0"/>
    </xf>
    <xf numFmtId="0" fontId="9" fillId="0" borderId="66" xfId="0" applyFont="1" applyBorder="1" applyAlignment="1">
      <alignment horizontal="center" vertical="center"/>
    </xf>
    <xf numFmtId="0" fontId="9" fillId="0" borderId="14" xfId="0" applyFont="1" applyBorder="1" applyAlignment="1">
      <alignment horizontal="center" vertical="center"/>
    </xf>
    <xf numFmtId="0" fontId="9" fillId="0" borderId="66" xfId="0" applyFont="1" applyBorder="1" applyAlignment="1">
      <alignment vertical="top" wrapText="1"/>
    </xf>
    <xf numFmtId="0" fontId="33" fillId="0" borderId="24" xfId="0" applyFont="1" applyBorder="1" applyAlignment="1" applyProtection="1">
      <alignment horizontal="center" vertical="top"/>
      <protection locked="0"/>
    </xf>
    <xf numFmtId="0" fontId="4" fillId="0" borderId="15" xfId="0" applyFont="1" applyBorder="1" applyAlignment="1">
      <alignment horizontal="center" vertical="center"/>
    </xf>
    <xf numFmtId="0" fontId="4" fillId="0" borderId="14" xfId="0" applyFont="1" applyBorder="1" applyAlignment="1">
      <alignment horizontal="center" vertical="center"/>
    </xf>
    <xf numFmtId="0" fontId="9" fillId="0" borderId="14" xfId="0" applyFont="1" applyBorder="1" applyAlignment="1">
      <alignment vertical="top" wrapText="1"/>
    </xf>
    <xf numFmtId="0" fontId="33" fillId="0" borderId="13" xfId="0" applyFont="1" applyBorder="1" applyAlignment="1" applyProtection="1">
      <alignment horizontal="center" vertical="top"/>
      <protection locked="0"/>
    </xf>
    <xf numFmtId="0" fontId="4" fillId="0" borderId="10" xfId="0" applyFont="1" applyBorder="1" applyAlignment="1">
      <alignment horizontal="center" vertical="center"/>
    </xf>
    <xf numFmtId="0" fontId="4" fillId="0" borderId="25" xfId="0" applyFont="1" applyBorder="1" applyAlignment="1">
      <alignment horizontal="center" vertical="center"/>
    </xf>
    <xf numFmtId="0" fontId="4" fillId="0" borderId="26" xfId="0" applyFont="1" applyBorder="1" applyAlignment="1" applyProtection="1">
      <alignment horizontal="center" vertical="top"/>
      <protection locked="0"/>
    </xf>
    <xf numFmtId="0" fontId="4" fillId="0" borderId="23" xfId="0" applyFont="1" applyBorder="1" applyAlignment="1">
      <alignment vertical="top" wrapText="1"/>
    </xf>
    <xf numFmtId="0" fontId="4" fillId="0" borderId="27" xfId="0" applyFont="1" applyBorder="1" applyAlignment="1" applyProtection="1">
      <alignment horizontal="center" vertical="center" wrapText="1"/>
      <protection locked="0"/>
    </xf>
    <xf numFmtId="0" fontId="9" fillId="0" borderId="85" xfId="0" applyFont="1" applyBorder="1" applyAlignment="1" applyProtection="1">
      <alignment horizontal="center" vertical="top"/>
      <protection locked="0"/>
    </xf>
    <xf numFmtId="2" fontId="9" fillId="4" borderId="12" xfId="0" applyNumberFormat="1" applyFont="1" applyFill="1" applyBorder="1" applyAlignment="1">
      <alignment horizontal="center" vertical="center"/>
    </xf>
    <xf numFmtId="0" fontId="9" fillId="0" borderId="12" xfId="0" applyFont="1" applyBorder="1" applyAlignment="1" applyProtection="1">
      <alignment horizontal="center" vertical="top"/>
      <protection locked="0"/>
    </xf>
    <xf numFmtId="14" fontId="0" fillId="0" borderId="12" xfId="0" applyNumberFormat="1" applyBorder="1" applyAlignment="1">
      <alignment horizontal="center" vertical="center"/>
    </xf>
    <xf numFmtId="0" fontId="0" fillId="0" borderId="12" xfId="0" applyBorder="1" applyAlignment="1">
      <alignment horizontal="center" vertical="center"/>
    </xf>
    <xf numFmtId="49" fontId="4" fillId="0" borderId="0" xfId="0" applyNumberFormat="1" applyFont="1" applyAlignment="1">
      <alignment vertical="top" wrapText="1"/>
    </xf>
    <xf numFmtId="0" fontId="4" fillId="0" borderId="0" xfId="0" applyFont="1" applyAlignment="1">
      <alignment vertical="top" wrapText="1"/>
    </xf>
    <xf numFmtId="0" fontId="4" fillId="0" borderId="66" xfId="0" applyFont="1" applyBorder="1" applyAlignment="1">
      <alignment vertical="top" wrapText="1"/>
    </xf>
    <xf numFmtId="0" fontId="4" fillId="0" borderId="33" xfId="0" applyFont="1" applyBorder="1" applyAlignment="1">
      <alignment vertical="top" wrapText="1"/>
    </xf>
    <xf numFmtId="0" fontId="4" fillId="0" borderId="14" xfId="0" applyFont="1" applyBorder="1" applyAlignment="1">
      <alignment vertical="top" wrapText="1"/>
    </xf>
    <xf numFmtId="0" fontId="0" fillId="0" borderId="12" xfId="0" applyBorder="1"/>
    <xf numFmtId="0" fontId="4" fillId="0" borderId="66" xfId="0" applyFont="1" applyBorder="1" applyAlignment="1">
      <alignment horizontal="left" vertical="center" wrapText="1"/>
    </xf>
    <xf numFmtId="0" fontId="33" fillId="0" borderId="31" xfId="0" applyFont="1" applyBorder="1" applyAlignment="1">
      <alignment vertical="top" wrapText="1"/>
    </xf>
    <xf numFmtId="0" fontId="33" fillId="0" borderId="12" xfId="0" applyFont="1" applyBorder="1" applyAlignment="1">
      <alignment vertical="top" wrapText="1"/>
    </xf>
    <xf numFmtId="0" fontId="33" fillId="0" borderId="27" xfId="0" applyFont="1" applyBorder="1" applyAlignment="1">
      <alignment vertical="top" wrapText="1"/>
    </xf>
    <xf numFmtId="0" fontId="4" fillId="0" borderId="20" xfId="0" applyFont="1" applyBorder="1" applyAlignment="1" applyProtection="1">
      <alignment horizontal="center" vertical="center"/>
      <protection locked="0"/>
    </xf>
    <xf numFmtId="9" fontId="0" fillId="10" borderId="84" xfId="5" applyFont="1" applyFill="1" applyBorder="1" applyAlignment="1">
      <alignment horizontal="center"/>
    </xf>
    <xf numFmtId="0" fontId="0" fillId="0" borderId="0" xfId="0" applyAlignment="1">
      <alignment horizontal="center" vertical="center"/>
    </xf>
    <xf numFmtId="0" fontId="15" fillId="0" borderId="0" xfId="0" applyFont="1" applyAlignment="1">
      <alignment horizontal="center" vertical="center"/>
    </xf>
    <xf numFmtId="0" fontId="4" fillId="0" borderId="0" xfId="0" quotePrefix="1" applyFont="1" applyAlignment="1">
      <alignment wrapText="1"/>
    </xf>
    <xf numFmtId="0" fontId="0" fillId="0" borderId="0" xfId="0" quotePrefix="1" applyAlignment="1">
      <alignment wrapText="1"/>
    </xf>
    <xf numFmtId="0" fontId="0" fillId="0" borderId="0" xfId="0" quotePrefix="1"/>
    <xf numFmtId="0" fontId="15" fillId="0" borderId="0" xfId="0" applyFont="1" applyAlignment="1">
      <alignment horizontal="center"/>
    </xf>
    <xf numFmtId="9" fontId="34" fillId="0" borderId="0" xfId="1" applyNumberFormat="1" applyFont="1" applyFill="1" applyBorder="1" applyAlignment="1">
      <alignment horizontal="center" vertical="center"/>
    </xf>
    <xf numFmtId="9" fontId="34" fillId="0" borderId="0" xfId="1" quotePrefix="1" applyNumberFormat="1" applyFont="1" applyFill="1" applyBorder="1" applyAlignment="1">
      <alignment horizontal="center" vertical="center" wrapText="1"/>
    </xf>
    <xf numFmtId="0" fontId="6" fillId="0" borderId="0" xfId="0" applyFont="1" applyAlignment="1">
      <alignment horizontal="left"/>
    </xf>
    <xf numFmtId="0" fontId="3" fillId="0" borderId="0" xfId="6"/>
    <xf numFmtId="0" fontId="46" fillId="0" borderId="0" xfId="6" applyFont="1"/>
    <xf numFmtId="0" fontId="47" fillId="0" borderId="0" xfId="6" applyFont="1"/>
    <xf numFmtId="0" fontId="48" fillId="0" borderId="0" xfId="6" applyFont="1"/>
    <xf numFmtId="0" fontId="2" fillId="0" borderId="0" xfId="6" applyFont="1"/>
    <xf numFmtId="0" fontId="1" fillId="0" borderId="0" xfId="7"/>
    <xf numFmtId="0" fontId="51" fillId="0" borderId="0" xfId="7" applyFont="1"/>
    <xf numFmtId="0" fontId="52" fillId="0" borderId="0" xfId="7" applyFont="1"/>
    <xf numFmtId="0" fontId="53" fillId="0" borderId="0" xfId="7" applyFont="1" applyAlignment="1">
      <alignment wrapText="1"/>
    </xf>
    <xf numFmtId="0" fontId="51" fillId="0" borderId="0" xfId="7" applyFont="1" applyAlignment="1">
      <alignment wrapText="1"/>
    </xf>
    <xf numFmtId="0" fontId="54" fillId="0" borderId="0" xfId="7" applyFont="1"/>
    <xf numFmtId="0" fontId="54" fillId="11" borderId="0" xfId="7" applyFont="1" applyFill="1"/>
    <xf numFmtId="0" fontId="51" fillId="11" borderId="0" xfId="7" applyFont="1" applyFill="1"/>
    <xf numFmtId="0" fontId="51" fillId="11" borderId="0" xfId="7" applyFont="1" applyFill="1" applyAlignment="1">
      <alignment wrapText="1"/>
    </xf>
    <xf numFmtId="0" fontId="50" fillId="11" borderId="0" xfId="7" applyFont="1" applyFill="1"/>
    <xf numFmtId="0" fontId="1" fillId="11" borderId="0" xfId="7" applyFill="1"/>
    <xf numFmtId="0" fontId="52" fillId="0" borderId="0" xfId="7" applyFont="1" applyAlignment="1">
      <alignment wrapText="1"/>
    </xf>
    <xf numFmtId="0" fontId="33" fillId="0" borderId="0" xfId="0" applyFont="1" applyAlignment="1">
      <alignment horizontal="right" vertical="top"/>
    </xf>
    <xf numFmtId="0" fontId="41" fillId="0" borderId="0" xfId="0" applyFont="1" applyAlignment="1">
      <alignment vertical="top" wrapText="1"/>
    </xf>
    <xf numFmtId="0" fontId="0" fillId="0" borderId="0" xfId="0" applyAlignment="1">
      <alignment vertical="center" wrapText="1"/>
    </xf>
    <xf numFmtId="0" fontId="23" fillId="0" borderId="0" xfId="7" applyFont="1" applyAlignment="1">
      <alignment horizontal="center"/>
    </xf>
    <xf numFmtId="0" fontId="22" fillId="0" borderId="0" xfId="0" applyFont="1" applyAlignment="1">
      <alignment horizontal="left" vertical="top" wrapText="1"/>
    </xf>
    <xf numFmtId="49" fontId="4" fillId="0" borderId="0" xfId="0" applyNumberFormat="1" applyFont="1" applyAlignment="1">
      <alignment horizontal="left" vertical="top" wrapText="1"/>
    </xf>
    <xf numFmtId="49" fontId="9" fillId="0" borderId="0" xfId="0" applyNumberFormat="1" applyFont="1" applyAlignment="1">
      <alignment horizontal="left" vertical="top" wrapText="1"/>
    </xf>
    <xf numFmtId="49" fontId="33" fillId="0" borderId="0" xfId="0" applyNumberFormat="1" applyFont="1" applyAlignment="1">
      <alignment horizontal="left" vertical="top" wrapText="1"/>
    </xf>
    <xf numFmtId="49" fontId="4" fillId="0" borderId="0" xfId="0" applyNumberFormat="1" applyFont="1" applyAlignment="1">
      <alignment horizontal="left" vertical="center" wrapText="1"/>
    </xf>
    <xf numFmtId="0" fontId="23" fillId="0" borderId="0" xfId="0" applyFont="1" applyAlignment="1">
      <alignment horizontal="center"/>
    </xf>
    <xf numFmtId="0" fontId="4" fillId="0" borderId="0" xfId="0" applyFont="1" applyAlignment="1">
      <alignment horizontal="left" vertical="center" wrapText="1"/>
    </xf>
    <xf numFmtId="49" fontId="4" fillId="0" borderId="0" xfId="0" applyNumberFormat="1" applyFont="1" applyAlignment="1">
      <alignment horizontal="left" vertical="top"/>
    </xf>
    <xf numFmtId="49" fontId="38" fillId="0" borderId="0" xfId="0" quotePrefix="1" applyNumberFormat="1" applyFont="1" applyAlignment="1">
      <alignment horizontal="left" vertical="top" wrapText="1"/>
    </xf>
    <xf numFmtId="0" fontId="38" fillId="0" borderId="0" xfId="0" quotePrefix="1" applyFont="1" applyAlignment="1">
      <alignment horizontal="left" vertical="top" wrapText="1"/>
    </xf>
    <xf numFmtId="0" fontId="38" fillId="0" borderId="0" xfId="0" applyFont="1" applyAlignment="1">
      <alignment horizontal="left" vertical="top" wrapText="1"/>
    </xf>
    <xf numFmtId="0" fontId="55" fillId="0" borderId="0" xfId="0" quotePrefix="1" applyFont="1" applyAlignment="1">
      <alignment horizontal="left" vertical="top" wrapText="1"/>
    </xf>
    <xf numFmtId="0" fontId="55" fillId="0" borderId="0" xfId="0" applyFont="1" applyAlignment="1">
      <alignment horizontal="left" vertical="top" wrapText="1"/>
    </xf>
    <xf numFmtId="49" fontId="38" fillId="0" borderId="0" xfId="0" applyNumberFormat="1" applyFont="1" applyAlignment="1">
      <alignment horizontal="left" vertical="top" wrapText="1"/>
    </xf>
    <xf numFmtId="0" fontId="4" fillId="0" borderId="0" xfId="0" applyFont="1" applyAlignment="1">
      <alignment horizontal="left" vertical="top" wrapText="1"/>
    </xf>
    <xf numFmtId="0" fontId="3" fillId="0" borderId="0" xfId="6" applyAlignment="1">
      <alignment horizontal="left" wrapText="1"/>
    </xf>
    <xf numFmtId="0" fontId="2" fillId="0" borderId="0" xfId="6" applyFont="1" applyAlignment="1">
      <alignment horizontal="left" wrapText="1"/>
    </xf>
    <xf numFmtId="0" fontId="42" fillId="0" borderId="0" xfId="0" applyFont="1" applyAlignment="1">
      <alignment horizontal="center"/>
    </xf>
    <xf numFmtId="0" fontId="0" fillId="0" borderId="12" xfId="0" applyBorder="1" applyAlignment="1">
      <alignment horizontal="left" vertical="center"/>
    </xf>
    <xf numFmtId="0" fontId="4" fillId="0" borderId="6" xfId="0" applyFont="1" applyBorder="1" applyAlignment="1">
      <alignment horizontal="right" vertical="center"/>
    </xf>
    <xf numFmtId="0" fontId="5" fillId="0" borderId="36" xfId="0" applyFont="1" applyBorder="1" applyAlignment="1" applyProtection="1">
      <alignment horizontal="left" vertical="center" wrapText="1"/>
      <protection locked="0"/>
    </xf>
    <xf numFmtId="0" fontId="5" fillId="0" borderId="37" xfId="0" applyFont="1" applyBorder="1" applyAlignment="1" applyProtection="1">
      <alignment horizontal="left" vertical="center" wrapText="1"/>
      <protection locked="0"/>
    </xf>
    <xf numFmtId="0" fontId="0" fillId="0" borderId="37" xfId="0" applyBorder="1" applyAlignment="1" applyProtection="1">
      <alignment horizontal="left" vertical="center" wrapText="1"/>
      <protection locked="0"/>
    </xf>
    <xf numFmtId="0" fontId="0" fillId="0" borderId="38" xfId="0" applyBorder="1" applyAlignment="1" applyProtection="1">
      <alignment horizontal="left" vertical="center" wrapText="1"/>
      <protection locked="0"/>
    </xf>
    <xf numFmtId="0" fontId="5" fillId="0" borderId="51" xfId="0" applyFont="1" applyBorder="1" applyAlignment="1" applyProtection="1">
      <alignment horizontal="left" vertical="center" wrapText="1"/>
      <protection locked="0"/>
    </xf>
    <xf numFmtId="0" fontId="5" fillId="0" borderId="52" xfId="0" applyFont="1" applyBorder="1" applyAlignment="1" applyProtection="1">
      <alignment horizontal="left" vertical="center" wrapText="1"/>
      <protection locked="0"/>
    </xf>
    <xf numFmtId="0" fontId="0" fillId="0" borderId="52" xfId="0" applyBorder="1" applyAlignment="1" applyProtection="1">
      <alignment horizontal="left" vertical="center" wrapText="1"/>
      <protection locked="0"/>
    </xf>
    <xf numFmtId="0" fontId="0" fillId="0" borderId="53" xfId="0" applyBorder="1" applyAlignment="1" applyProtection="1">
      <alignment horizontal="left" vertical="center" wrapText="1"/>
      <protection locked="0"/>
    </xf>
    <xf numFmtId="0" fontId="15" fillId="0" borderId="9" xfId="0" applyFont="1" applyBorder="1" applyAlignment="1">
      <alignment horizontal="center" vertical="center"/>
    </xf>
    <xf numFmtId="0" fontId="15" fillId="0" borderId="47" xfId="0" applyFont="1" applyBorder="1" applyAlignment="1">
      <alignment horizontal="center" vertical="center"/>
    </xf>
    <xf numFmtId="0" fontId="15" fillId="0" borderId="48" xfId="0" applyFont="1" applyBorder="1" applyAlignment="1">
      <alignment horizontal="center" vertical="center"/>
    </xf>
    <xf numFmtId="0" fontId="37" fillId="0" borderId="0" xfId="0" applyFont="1" applyAlignment="1">
      <alignment horizontal="left"/>
    </xf>
    <xf numFmtId="0" fontId="44" fillId="12" borderId="12" xfId="0" applyFont="1" applyFill="1" applyBorder="1" applyAlignment="1">
      <alignment horizontal="center" vertical="center"/>
    </xf>
    <xf numFmtId="0" fontId="4" fillId="0" borderId="12" xfId="0" applyFont="1" applyBorder="1" applyAlignment="1">
      <alignment horizontal="left" vertical="center" wrapText="1"/>
    </xf>
    <xf numFmtId="0" fontId="45" fillId="11" borderId="12" xfId="0" applyFont="1" applyFill="1" applyBorder="1" applyAlignment="1">
      <alignment horizontal="center" vertical="center"/>
    </xf>
    <xf numFmtId="15" fontId="4" fillId="0" borderId="6" xfId="0" applyNumberFormat="1" applyFont="1" applyBorder="1" applyAlignment="1">
      <alignment horizontal="center" vertical="center"/>
    </xf>
    <xf numFmtId="0" fontId="4" fillId="0" borderId="6" xfId="0" applyFont="1" applyBorder="1" applyAlignment="1">
      <alignment horizontal="center" vertical="center"/>
    </xf>
    <xf numFmtId="9" fontId="26" fillId="0" borderId="10" xfId="0" applyNumberFormat="1" applyFont="1" applyBorder="1" applyAlignment="1">
      <alignment horizontal="center" vertical="center"/>
    </xf>
    <xf numFmtId="9" fontId="26" fillId="0" borderId="7" xfId="0" applyNumberFormat="1" applyFont="1" applyBorder="1" applyAlignment="1">
      <alignment horizontal="center" vertical="center"/>
    </xf>
    <xf numFmtId="9" fontId="26" fillId="0" borderId="2" xfId="0" applyNumberFormat="1" applyFont="1" applyBorder="1" applyAlignment="1">
      <alignment horizontal="center" vertical="center"/>
    </xf>
    <xf numFmtId="9" fontId="26" fillId="0" borderId="3" xfId="0" applyNumberFormat="1" applyFont="1" applyBorder="1" applyAlignment="1">
      <alignment horizontal="center" vertical="center"/>
    </xf>
    <xf numFmtId="9" fontId="26" fillId="0" borderId="4" xfId="0" applyNumberFormat="1" applyFont="1" applyBorder="1" applyAlignment="1">
      <alignment horizontal="center" vertical="center"/>
    </xf>
    <xf numFmtId="9" fontId="26" fillId="0" borderId="5" xfId="0" applyNumberFormat="1" applyFont="1" applyBorder="1" applyAlignment="1">
      <alignment horizontal="center" vertical="center"/>
    </xf>
    <xf numFmtId="0" fontId="18" fillId="2" borderId="39" xfId="0" applyFont="1" applyFill="1" applyBorder="1" applyAlignment="1">
      <alignment horizontal="center" vertical="center" wrapText="1"/>
    </xf>
    <xf numFmtId="0" fontId="18" fillId="2" borderId="40" xfId="0" applyFont="1" applyFill="1" applyBorder="1" applyAlignment="1">
      <alignment horizontal="center" vertical="center" wrapText="1"/>
    </xf>
    <xf numFmtId="0" fontId="18" fillId="2" borderId="41" xfId="0" applyFont="1" applyFill="1" applyBorder="1" applyAlignment="1">
      <alignment horizontal="center" vertical="center" wrapText="1"/>
    </xf>
    <xf numFmtId="0" fontId="18" fillId="2" borderId="57" xfId="0" applyFont="1" applyFill="1" applyBorder="1" applyAlignment="1">
      <alignment horizontal="center" vertical="center" wrapText="1"/>
    </xf>
    <xf numFmtId="0" fontId="18" fillId="2" borderId="58" xfId="0" applyFont="1" applyFill="1" applyBorder="1" applyAlignment="1">
      <alignment horizontal="center" vertical="center" wrapText="1"/>
    </xf>
    <xf numFmtId="0" fontId="18" fillId="2" borderId="59" xfId="0" applyFont="1" applyFill="1" applyBorder="1" applyAlignment="1">
      <alignment horizontal="center" vertical="center" wrapText="1"/>
    </xf>
    <xf numFmtId="0" fontId="5" fillId="0" borderId="49" xfId="0" applyFont="1" applyBorder="1" applyAlignment="1" applyProtection="1">
      <alignment horizontal="left" vertical="center" wrapText="1"/>
      <protection locked="0"/>
    </xf>
    <xf numFmtId="0" fontId="0" fillId="0" borderId="0" xfId="0" applyAlignment="1" applyProtection="1">
      <alignment horizontal="left" vertical="center" wrapText="1"/>
      <protection locked="0"/>
    </xf>
    <xf numFmtId="0" fontId="0" fillId="0" borderId="50" xfId="0" applyBorder="1" applyAlignment="1" applyProtection="1">
      <alignment horizontal="left" vertical="center" wrapText="1"/>
      <protection locked="0"/>
    </xf>
    <xf numFmtId="0" fontId="5" fillId="0" borderId="45" xfId="0" applyFont="1" applyBorder="1" applyAlignment="1" applyProtection="1">
      <alignment horizontal="left" vertical="center" wrapText="1"/>
      <protection locked="0"/>
    </xf>
    <xf numFmtId="0" fontId="0" fillId="0" borderId="46" xfId="0" applyBorder="1" applyAlignment="1" applyProtection="1">
      <alignment horizontal="left" vertical="center" wrapText="1"/>
      <protection locked="0"/>
    </xf>
    <xf numFmtId="0" fontId="0" fillId="9" borderId="12" xfId="0" applyFill="1" applyBorder="1" applyAlignment="1" applyProtection="1">
      <alignment horizontal="center"/>
      <protection locked="0"/>
    </xf>
    <xf numFmtId="0" fontId="0" fillId="9" borderId="10" xfId="0" applyFill="1" applyBorder="1" applyAlignment="1">
      <alignment horizontal="left" vertical="center"/>
    </xf>
    <xf numFmtId="0" fontId="0" fillId="9" borderId="7" xfId="0" applyFill="1" applyBorder="1" applyAlignment="1">
      <alignment horizontal="left" vertical="center"/>
    </xf>
    <xf numFmtId="0" fontId="0" fillId="9" borderId="4" xfId="0" applyFill="1" applyBorder="1" applyAlignment="1">
      <alignment horizontal="left" vertical="center"/>
    </xf>
    <xf numFmtId="0" fontId="0" fillId="9" borderId="5" xfId="0" applyFill="1" applyBorder="1" applyAlignment="1">
      <alignment horizontal="left" vertical="center"/>
    </xf>
    <xf numFmtId="0" fontId="4" fillId="2" borderId="9" xfId="0" applyFont="1" applyFill="1" applyBorder="1" applyAlignment="1">
      <alignment horizontal="right"/>
    </xf>
    <xf numFmtId="0" fontId="0" fillId="2" borderId="48" xfId="0" applyFill="1" applyBorder="1" applyAlignment="1">
      <alignment horizontal="right"/>
    </xf>
    <xf numFmtId="0" fontId="0" fillId="2" borderId="12" xfId="0" applyFill="1" applyBorder="1" applyAlignment="1" applyProtection="1">
      <alignment horizontal="center" wrapText="1"/>
      <protection locked="0"/>
    </xf>
    <xf numFmtId="0" fontId="4" fillId="2" borderId="9" xfId="0" applyFont="1" applyFill="1" applyBorder="1" applyAlignment="1">
      <alignment horizontal="right" vertical="center"/>
    </xf>
    <xf numFmtId="0" fontId="4" fillId="2" borderId="47" xfId="0" applyFont="1" applyFill="1" applyBorder="1" applyAlignment="1">
      <alignment horizontal="right" vertical="center"/>
    </xf>
    <xf numFmtId="0" fontId="4" fillId="2" borderId="48" xfId="0" applyFont="1" applyFill="1" applyBorder="1" applyAlignment="1">
      <alignment horizontal="right" vertical="center"/>
    </xf>
    <xf numFmtId="0" fontId="0" fillId="6" borderId="10" xfId="0" applyFill="1" applyBorder="1" applyAlignment="1">
      <alignment horizontal="center" vertical="center"/>
    </xf>
    <xf numFmtId="0" fontId="0" fillId="6" borderId="4" xfId="0" applyFill="1" applyBorder="1" applyAlignment="1">
      <alignment horizontal="center" vertical="center"/>
    </xf>
    <xf numFmtId="0" fontId="0" fillId="6" borderId="12" xfId="0" applyFill="1" applyBorder="1" applyAlignment="1" applyProtection="1">
      <alignment horizontal="center"/>
      <protection locked="0"/>
    </xf>
    <xf numFmtId="0" fontId="0" fillId="2" borderId="9" xfId="0" applyFill="1" applyBorder="1" applyAlignment="1">
      <alignment horizontal="right"/>
    </xf>
    <xf numFmtId="0" fontId="9" fillId="2" borderId="9" xfId="0" applyFont="1" applyFill="1" applyBorder="1" applyAlignment="1">
      <alignment horizontal="right"/>
    </xf>
    <xf numFmtId="0" fontId="9" fillId="2" borderId="48" xfId="0" applyFont="1" applyFill="1" applyBorder="1" applyAlignment="1">
      <alignment horizontal="right"/>
    </xf>
    <xf numFmtId="0" fontId="49" fillId="2" borderId="9" xfId="0" applyFont="1" applyFill="1" applyBorder="1" applyAlignment="1" applyProtection="1">
      <alignment horizontal="center" wrapText="1"/>
      <protection locked="0"/>
    </xf>
    <xf numFmtId="0" fontId="49" fillId="2" borderId="47" xfId="0" applyFont="1" applyFill="1" applyBorder="1" applyAlignment="1" applyProtection="1">
      <alignment horizontal="center" wrapText="1"/>
      <protection locked="0"/>
    </xf>
    <xf numFmtId="0" fontId="49" fillId="2" borderId="48" xfId="0" applyFont="1" applyFill="1" applyBorder="1" applyAlignment="1" applyProtection="1">
      <alignment horizontal="center" wrapText="1"/>
      <protection locked="0"/>
    </xf>
    <xf numFmtId="0" fontId="0" fillId="2" borderId="12" xfId="0" applyFill="1" applyBorder="1" applyAlignment="1" applyProtection="1">
      <alignment horizontal="center"/>
      <protection locked="0"/>
    </xf>
    <xf numFmtId="15" fontId="4" fillId="2" borderId="47" xfId="0" applyNumberFormat="1" applyFont="1" applyFill="1" applyBorder="1" applyAlignment="1" applyProtection="1">
      <alignment horizontal="center" vertical="center"/>
      <protection locked="0"/>
    </xf>
    <xf numFmtId="0" fontId="4" fillId="2" borderId="47" xfId="0" applyFont="1" applyFill="1" applyBorder="1" applyAlignment="1" applyProtection="1">
      <alignment horizontal="center" vertical="center"/>
      <protection locked="0"/>
    </xf>
    <xf numFmtId="0" fontId="4" fillId="2" borderId="48" xfId="0" applyFont="1" applyFill="1" applyBorder="1" applyAlignment="1" applyProtection="1">
      <alignment horizontal="center" vertical="center"/>
      <protection locked="0"/>
    </xf>
    <xf numFmtId="15" fontId="4" fillId="2" borderId="9" xfId="0" applyNumberFormat="1" applyFont="1" applyFill="1" applyBorder="1" applyAlignment="1" applyProtection="1">
      <alignment horizontal="center" vertical="center"/>
      <protection locked="0"/>
    </xf>
    <xf numFmtId="15" fontId="4" fillId="2" borderId="48" xfId="0" applyNumberFormat="1" applyFont="1" applyFill="1" applyBorder="1" applyAlignment="1" applyProtection="1">
      <alignment horizontal="center" vertical="center"/>
      <protection locked="0"/>
    </xf>
    <xf numFmtId="0" fontId="41" fillId="0" borderId="12" xfId="0" applyFont="1" applyBorder="1" applyAlignment="1">
      <alignment horizontal="center" vertical="top" wrapText="1"/>
    </xf>
    <xf numFmtId="0" fontId="0" fillId="0" borderId="12" xfId="0" applyBorder="1" applyAlignment="1">
      <alignment horizontal="center" vertical="center" wrapText="1"/>
    </xf>
    <xf numFmtId="0" fontId="40" fillId="0" borderId="12" xfId="0" applyFont="1" applyBorder="1" applyAlignment="1">
      <alignment horizontal="center" vertical="top"/>
    </xf>
    <xf numFmtId="0" fontId="42" fillId="11" borderId="12" xfId="0" applyFont="1" applyFill="1" applyBorder="1" applyAlignment="1">
      <alignment horizontal="center"/>
    </xf>
    <xf numFmtId="0" fontId="42" fillId="9" borderId="12" xfId="0" applyFont="1" applyFill="1" applyBorder="1" applyAlignment="1">
      <alignment horizontal="center"/>
    </xf>
    <xf numFmtId="0" fontId="42" fillId="8" borderId="10" xfId="0" applyFont="1" applyFill="1" applyBorder="1" applyAlignment="1">
      <alignment horizontal="center"/>
    </xf>
    <xf numFmtId="0" fontId="42" fillId="8" borderId="6" xfId="0" applyFont="1" applyFill="1" applyBorder="1" applyAlignment="1">
      <alignment horizontal="center"/>
    </xf>
    <xf numFmtId="0" fontId="42" fillId="8" borderId="7" xfId="0" applyFont="1" applyFill="1" applyBorder="1" applyAlignment="1">
      <alignment horizontal="center"/>
    </xf>
    <xf numFmtId="0" fontId="42" fillId="8" borderId="4" xfId="0" applyFont="1" applyFill="1" applyBorder="1" applyAlignment="1">
      <alignment horizontal="center"/>
    </xf>
    <xf numFmtId="0" fontId="42" fillId="8" borderId="8" xfId="0" applyFont="1" applyFill="1" applyBorder="1" applyAlignment="1">
      <alignment horizontal="center"/>
    </xf>
    <xf numFmtId="0" fontId="42" fillId="8" borderId="5" xfId="0" applyFont="1" applyFill="1" applyBorder="1" applyAlignment="1">
      <alignment horizontal="center"/>
    </xf>
    <xf numFmtId="0" fontId="4" fillId="2" borderId="4" xfId="0" applyFont="1" applyFill="1" applyBorder="1" applyAlignment="1">
      <alignment horizontal="right" vertical="center"/>
    </xf>
    <xf numFmtId="0" fontId="4" fillId="2" borderId="8" xfId="0" applyFont="1" applyFill="1" applyBorder="1" applyAlignment="1">
      <alignment horizontal="right" vertical="center"/>
    </xf>
    <xf numFmtId="0" fontId="4" fillId="2" borderId="5" xfId="0" applyFont="1" applyFill="1" applyBorder="1" applyAlignment="1">
      <alignment horizontal="right" vertical="center"/>
    </xf>
    <xf numFmtId="9" fontId="34" fillId="8" borderId="14" xfId="1" applyNumberFormat="1" applyFont="1" applyFill="1" applyBorder="1" applyAlignment="1">
      <alignment horizontal="center" vertical="center"/>
    </xf>
    <xf numFmtId="9" fontId="34" fillId="8" borderId="66" xfId="1" applyNumberFormat="1" applyFont="1" applyFill="1" applyBorder="1" applyAlignment="1">
      <alignment horizontal="center" vertical="center"/>
    </xf>
    <xf numFmtId="9" fontId="34" fillId="8" borderId="14" xfId="5" applyFont="1" applyFill="1" applyBorder="1" applyAlignment="1">
      <alignment horizontal="center" vertical="center"/>
    </xf>
    <xf numFmtId="9" fontId="34" fillId="8" borderId="66" xfId="5" applyFont="1" applyFill="1" applyBorder="1" applyAlignment="1">
      <alignment horizontal="center" vertical="center"/>
    </xf>
    <xf numFmtId="166" fontId="34" fillId="8" borderId="14" xfId="5" applyNumberFormat="1" applyFont="1" applyFill="1" applyBorder="1" applyAlignment="1">
      <alignment horizontal="center" vertical="center"/>
    </xf>
    <xf numFmtId="166" fontId="34" fillId="8" borderId="66" xfId="5" applyNumberFormat="1" applyFont="1" applyFill="1" applyBorder="1" applyAlignment="1">
      <alignment horizontal="center" vertical="center"/>
    </xf>
    <xf numFmtId="0" fontId="16" fillId="5" borderId="60" xfId="0" applyFont="1" applyFill="1" applyBorder="1" applyAlignment="1">
      <alignment horizontal="center"/>
    </xf>
    <xf numFmtId="0" fontId="16" fillId="5" borderId="61" xfId="0" applyFont="1" applyFill="1" applyBorder="1" applyAlignment="1">
      <alignment horizontal="center"/>
    </xf>
    <xf numFmtId="0" fontId="16" fillId="5" borderId="62" xfId="0" applyFont="1" applyFill="1" applyBorder="1" applyAlignment="1">
      <alignment horizontal="center"/>
    </xf>
    <xf numFmtId="0" fontId="17" fillId="5" borderId="63" xfId="0" applyFont="1" applyFill="1" applyBorder="1" applyAlignment="1">
      <alignment horizontal="center"/>
    </xf>
    <xf numFmtId="0" fontId="17" fillId="5" borderId="64" xfId="0" applyFont="1" applyFill="1" applyBorder="1" applyAlignment="1">
      <alignment horizontal="center"/>
    </xf>
    <xf numFmtId="0" fontId="17" fillId="5" borderId="65" xfId="0" applyFont="1" applyFill="1" applyBorder="1" applyAlignment="1">
      <alignment horizontal="center"/>
    </xf>
    <xf numFmtId="166" fontId="34" fillId="8" borderId="14" xfId="1" applyNumberFormat="1" applyFont="1" applyFill="1" applyBorder="1" applyAlignment="1">
      <alignment horizontal="center" vertical="center"/>
    </xf>
    <xf numFmtId="166" fontId="34" fillId="8" borderId="66" xfId="1" applyNumberFormat="1" applyFont="1" applyFill="1" applyBorder="1" applyAlignment="1">
      <alignment horizontal="center" vertical="center"/>
    </xf>
    <xf numFmtId="0" fontId="44" fillId="13" borderId="12" xfId="0" applyFont="1" applyFill="1" applyBorder="1" applyAlignment="1">
      <alignment horizontal="center" vertical="center"/>
    </xf>
    <xf numFmtId="15" fontId="4" fillId="2" borderId="47" xfId="0" applyNumberFormat="1" applyFont="1" applyFill="1" applyBorder="1" applyAlignment="1" applyProtection="1">
      <alignment horizontal="center" vertical="center" wrapText="1"/>
      <protection locked="0"/>
    </xf>
    <xf numFmtId="0" fontId="4" fillId="2" borderId="47" xfId="0" applyFont="1" applyFill="1" applyBorder="1" applyAlignment="1" applyProtection="1">
      <alignment horizontal="center" vertical="center" wrapText="1"/>
      <protection locked="0"/>
    </xf>
    <xf numFmtId="0" fontId="4" fillId="2" borderId="48" xfId="0" applyFont="1" applyFill="1" applyBorder="1" applyAlignment="1" applyProtection="1">
      <alignment horizontal="center" vertical="center" wrapText="1"/>
      <protection locked="0"/>
    </xf>
    <xf numFmtId="0" fontId="0" fillId="9" borderId="66" xfId="0" applyFill="1" applyBorder="1" applyAlignment="1">
      <alignment horizontal="left"/>
    </xf>
    <xf numFmtId="0" fontId="5" fillId="0" borderId="42" xfId="0" applyFont="1" applyBorder="1" applyAlignment="1" applyProtection="1">
      <alignment horizontal="left" vertical="center" wrapText="1"/>
      <protection locked="0"/>
    </xf>
    <xf numFmtId="0" fontId="0" fillId="0" borderId="43" xfId="0" applyBorder="1" applyAlignment="1" applyProtection="1">
      <alignment horizontal="left" vertical="center" wrapText="1"/>
      <protection locked="0"/>
    </xf>
    <xf numFmtId="0" fontId="0" fillId="0" borderId="44" xfId="0" applyBorder="1" applyAlignment="1" applyProtection="1">
      <alignment horizontal="left" vertical="center" wrapText="1"/>
      <protection locked="0"/>
    </xf>
    <xf numFmtId="0" fontId="4" fillId="0" borderId="10" xfId="0" applyFont="1" applyBorder="1" applyAlignment="1" applyProtection="1">
      <alignment horizontal="left" wrapText="1"/>
      <protection locked="0"/>
    </xf>
    <xf numFmtId="0" fontId="4" fillId="0" borderId="6" xfId="0" applyFont="1" applyBorder="1" applyAlignment="1" applyProtection="1">
      <alignment horizontal="left" wrapText="1"/>
      <protection locked="0"/>
    </xf>
    <xf numFmtId="0" fontId="4" fillId="0" borderId="7" xfId="0" applyFont="1" applyBorder="1" applyAlignment="1" applyProtection="1">
      <alignment horizontal="left" wrapText="1"/>
      <protection locked="0"/>
    </xf>
    <xf numFmtId="0" fontId="4" fillId="0" borderId="2" xfId="0" applyFont="1" applyBorder="1" applyAlignment="1" applyProtection="1">
      <alignment horizontal="left" wrapText="1"/>
      <protection locked="0"/>
    </xf>
    <xf numFmtId="0" fontId="4" fillId="0" borderId="0" xfId="0" applyFont="1" applyAlignment="1" applyProtection="1">
      <alignment horizontal="left" wrapText="1"/>
      <protection locked="0"/>
    </xf>
    <xf numFmtId="0" fontId="4" fillId="0" borderId="3" xfId="0" applyFont="1" applyBorder="1" applyAlignment="1" applyProtection="1">
      <alignment horizontal="left" wrapText="1"/>
      <protection locked="0"/>
    </xf>
    <xf numFmtId="0" fontId="4" fillId="0" borderId="4" xfId="0" applyFont="1" applyBorder="1" applyAlignment="1" applyProtection="1">
      <alignment horizontal="left" wrapText="1"/>
      <protection locked="0"/>
    </xf>
    <xf numFmtId="0" fontId="4" fillId="0" borderId="8" xfId="0" applyFont="1" applyBorder="1" applyAlignment="1" applyProtection="1">
      <alignment horizontal="left" wrapText="1"/>
      <protection locked="0"/>
    </xf>
    <xf numFmtId="0" fontId="4" fillId="0" borderId="5" xfId="0" applyFont="1" applyBorder="1" applyAlignment="1" applyProtection="1">
      <alignment horizontal="left" wrapText="1"/>
      <protection locked="0"/>
    </xf>
    <xf numFmtId="0" fontId="0" fillId="9" borderId="14" xfId="0" applyFill="1" applyBorder="1" applyAlignment="1">
      <alignment horizontal="left"/>
    </xf>
    <xf numFmtId="0" fontId="5" fillId="0" borderId="54" xfId="0" applyFont="1" applyBorder="1" applyAlignment="1" applyProtection="1">
      <alignment horizontal="left" vertical="center" wrapText="1"/>
      <protection locked="0"/>
    </xf>
    <xf numFmtId="0" fontId="0" fillId="0" borderId="55" xfId="0" applyBorder="1" applyAlignment="1" applyProtection="1">
      <alignment horizontal="left" vertical="center" wrapText="1"/>
      <protection locked="0"/>
    </xf>
    <xf numFmtId="0" fontId="0" fillId="0" borderId="56" xfId="0" applyBorder="1" applyAlignment="1" applyProtection="1">
      <alignment horizontal="left" vertical="center" wrapText="1"/>
      <protection locked="0"/>
    </xf>
    <xf numFmtId="0" fontId="25" fillId="0" borderId="70" xfId="0" applyFont="1" applyBorder="1" applyAlignment="1">
      <alignment horizontal="center"/>
    </xf>
    <xf numFmtId="0" fontId="25" fillId="0" borderId="28" xfId="0" applyFont="1" applyBorder="1" applyAlignment="1">
      <alignment horizontal="center"/>
    </xf>
    <xf numFmtId="0" fontId="25" fillId="0" borderId="71" xfId="0" applyFont="1" applyBorder="1" applyAlignment="1">
      <alignment horizontal="center"/>
    </xf>
    <xf numFmtId="0" fontId="9" fillId="10" borderId="72" xfId="0" applyFont="1" applyFill="1" applyBorder="1" applyAlignment="1">
      <alignment horizontal="center" vertical="center"/>
    </xf>
    <xf numFmtId="0" fontId="9" fillId="10" borderId="29" xfId="0" applyFont="1" applyFill="1" applyBorder="1" applyAlignment="1">
      <alignment horizontal="center" vertical="center"/>
    </xf>
    <xf numFmtId="0" fontId="9" fillId="10" borderId="18" xfId="0" applyFont="1" applyFill="1" applyBorder="1" applyAlignment="1">
      <alignment horizontal="center" vertical="center"/>
    </xf>
    <xf numFmtId="0" fontId="9" fillId="4" borderId="67" xfId="0" applyFont="1" applyFill="1" applyBorder="1" applyAlignment="1">
      <alignment horizontal="center" vertical="center"/>
    </xf>
    <xf numFmtId="0" fontId="9" fillId="4" borderId="69" xfId="0" applyFont="1" applyFill="1" applyBorder="1" applyAlignment="1">
      <alignment horizontal="center" vertical="center"/>
    </xf>
    <xf numFmtId="0" fontId="9" fillId="4" borderId="68" xfId="0" applyFont="1" applyFill="1" applyBorder="1" applyAlignment="1">
      <alignment horizontal="center" vertical="center"/>
    </xf>
    <xf numFmtId="0" fontId="9" fillId="0" borderId="31" xfId="0" applyFont="1" applyBorder="1" applyAlignment="1">
      <alignment horizontal="left" vertical="center" wrapText="1"/>
    </xf>
    <xf numFmtId="0" fontId="9" fillId="0" borderId="27" xfId="0" applyFont="1" applyBorder="1" applyAlignment="1">
      <alignment horizontal="left" vertical="center" wrapText="1"/>
    </xf>
    <xf numFmtId="0" fontId="9" fillId="0" borderId="23" xfId="0" applyFont="1" applyBorder="1" applyAlignment="1">
      <alignment horizontal="left" vertical="center" wrapText="1"/>
    </xf>
    <xf numFmtId="2" fontId="9" fillId="4" borderId="67" xfId="0" applyNumberFormat="1" applyFont="1" applyFill="1" applyBorder="1" applyAlignment="1">
      <alignment horizontal="center" vertical="center"/>
    </xf>
    <xf numFmtId="2" fontId="9" fillId="4" borderId="69" xfId="0" applyNumberFormat="1" applyFont="1" applyFill="1" applyBorder="1" applyAlignment="1">
      <alignment horizontal="center" vertical="center"/>
    </xf>
    <xf numFmtId="0" fontId="4" fillId="10" borderId="67" xfId="0" applyFont="1" applyFill="1" applyBorder="1" applyAlignment="1">
      <alignment horizontal="center" vertical="top" wrapText="1"/>
    </xf>
    <xf numFmtId="0" fontId="4" fillId="10" borderId="69" xfId="0" applyFont="1" applyFill="1" applyBorder="1" applyAlignment="1">
      <alignment horizontal="center" vertical="top" wrapText="1"/>
    </xf>
    <xf numFmtId="0" fontId="4" fillId="10" borderId="68" xfId="0" applyFont="1" applyFill="1" applyBorder="1" applyAlignment="1">
      <alignment horizontal="center" vertical="top" wrapText="1"/>
    </xf>
    <xf numFmtId="0" fontId="9" fillId="0" borderId="31" xfId="0" applyFont="1" applyBorder="1" applyAlignment="1">
      <alignment horizontal="left" vertical="top" wrapText="1"/>
    </xf>
    <xf numFmtId="0" fontId="9" fillId="0" borderId="27" xfId="0" applyFont="1" applyBorder="1" applyAlignment="1">
      <alignment horizontal="left" vertical="top" wrapText="1"/>
    </xf>
    <xf numFmtId="0" fontId="9" fillId="0" borderId="23" xfId="0" applyFont="1" applyBorder="1" applyAlignment="1">
      <alignment horizontal="left" vertical="top" wrapText="1"/>
    </xf>
    <xf numFmtId="0" fontId="8" fillId="0" borderId="75" xfId="0" applyFont="1" applyBorder="1" applyAlignment="1">
      <alignment horizontal="center"/>
    </xf>
    <xf numFmtId="0" fontId="8" fillId="0" borderId="76" xfId="0" applyFont="1" applyBorder="1" applyAlignment="1">
      <alignment horizontal="center"/>
    </xf>
    <xf numFmtId="0" fontId="8" fillId="0" borderId="77" xfId="0" applyFont="1" applyBorder="1" applyAlignment="1">
      <alignment horizontal="center"/>
    </xf>
    <xf numFmtId="0" fontId="0" fillId="10" borderId="72" xfId="0" applyFill="1" applyBorder="1" applyAlignment="1">
      <alignment horizontal="center" vertical="center"/>
    </xf>
    <xf numFmtId="0" fontId="0" fillId="10" borderId="29" xfId="0" applyFill="1" applyBorder="1" applyAlignment="1">
      <alignment horizontal="center" vertical="center"/>
    </xf>
    <xf numFmtId="0" fontId="9" fillId="10" borderId="67" xfId="0" applyFont="1" applyFill="1" applyBorder="1" applyAlignment="1">
      <alignment horizontal="center" vertical="top" wrapText="1"/>
    </xf>
    <xf numFmtId="0" fontId="9" fillId="10" borderId="68" xfId="0" applyFont="1" applyFill="1" applyBorder="1" applyAlignment="1">
      <alignment horizontal="center" vertical="top" wrapText="1"/>
    </xf>
    <xf numFmtId="0" fontId="9" fillId="0" borderId="31" xfId="4" applyBorder="1" applyAlignment="1">
      <alignment horizontal="left" vertical="top" wrapText="1"/>
    </xf>
    <xf numFmtId="0" fontId="9" fillId="0" borderId="27" xfId="4" applyBorder="1" applyAlignment="1">
      <alignment horizontal="left" vertical="top" wrapText="1"/>
    </xf>
    <xf numFmtId="0" fontId="9" fillId="0" borderId="23" xfId="4" applyBorder="1" applyAlignment="1">
      <alignment horizontal="left" vertical="top" wrapText="1"/>
    </xf>
    <xf numFmtId="0" fontId="9" fillId="10" borderId="67" xfId="4" applyFill="1" applyBorder="1" applyAlignment="1">
      <alignment horizontal="center" vertical="top" wrapText="1"/>
    </xf>
    <xf numFmtId="0" fontId="9" fillId="10" borderId="69" xfId="4" applyFill="1" applyBorder="1" applyAlignment="1">
      <alignment horizontal="center" vertical="top" wrapText="1"/>
    </xf>
    <xf numFmtId="0" fontId="9" fillId="10" borderId="68" xfId="4" applyFill="1" applyBorder="1" applyAlignment="1">
      <alignment horizontal="center" vertical="top" wrapText="1"/>
    </xf>
    <xf numFmtId="2" fontId="9" fillId="10" borderId="67" xfId="0" applyNumberFormat="1" applyFont="1" applyFill="1" applyBorder="1" applyAlignment="1">
      <alignment horizontal="center" vertical="center"/>
    </xf>
    <xf numFmtId="2" fontId="9" fillId="10" borderId="68" xfId="0" applyNumberFormat="1" applyFont="1" applyFill="1" applyBorder="1" applyAlignment="1">
      <alignment horizontal="center" vertical="center"/>
    </xf>
    <xf numFmtId="2" fontId="9" fillId="10" borderId="69" xfId="0" applyNumberFormat="1" applyFont="1" applyFill="1" applyBorder="1" applyAlignment="1">
      <alignment horizontal="center" vertical="center"/>
    </xf>
    <xf numFmtId="0" fontId="9" fillId="10" borderId="75" xfId="0" applyFont="1" applyFill="1" applyBorder="1" applyAlignment="1">
      <alignment horizontal="center" vertical="center"/>
    </xf>
    <xf numFmtId="0" fontId="9" fillId="10" borderId="76" xfId="0" applyFont="1" applyFill="1" applyBorder="1" applyAlignment="1">
      <alignment horizontal="center" vertical="center"/>
    </xf>
    <xf numFmtId="0" fontId="4" fillId="10" borderId="67" xfId="0" applyFont="1" applyFill="1" applyBorder="1" applyAlignment="1">
      <alignment horizontal="center" vertical="center"/>
    </xf>
    <xf numFmtId="0" fontId="4" fillId="10" borderId="68" xfId="0" applyFont="1" applyFill="1" applyBorder="1" applyAlignment="1">
      <alignment horizontal="center" vertical="center"/>
    </xf>
    <xf numFmtId="0" fontId="4" fillId="0" borderId="31" xfId="0" applyFont="1" applyBorder="1" applyAlignment="1">
      <alignment horizontal="left" vertical="top" wrapText="1"/>
    </xf>
    <xf numFmtId="0" fontId="4" fillId="0" borderId="23" xfId="0" applyFont="1" applyBorder="1" applyAlignment="1">
      <alignment horizontal="left" vertical="top" wrapText="1"/>
    </xf>
    <xf numFmtId="0" fontId="9" fillId="10" borderId="67" xfId="0" applyFont="1" applyFill="1" applyBorder="1" applyAlignment="1">
      <alignment horizontal="center" vertical="center"/>
    </xf>
    <xf numFmtId="0" fontId="9" fillId="10" borderId="69" xfId="0" applyFont="1" applyFill="1" applyBorder="1" applyAlignment="1">
      <alignment horizontal="center" vertical="center"/>
    </xf>
    <xf numFmtId="0" fontId="9" fillId="10" borderId="68" xfId="0" applyFont="1" applyFill="1" applyBorder="1" applyAlignment="1">
      <alignment horizontal="center" vertical="center"/>
    </xf>
    <xf numFmtId="0" fontId="4" fillId="8" borderId="31" xfId="0" applyFont="1" applyFill="1" applyBorder="1" applyAlignment="1">
      <alignment horizontal="left" vertical="top" wrapText="1"/>
    </xf>
    <xf numFmtId="0" fontId="4" fillId="8" borderId="27" xfId="0" applyFont="1" applyFill="1" applyBorder="1" applyAlignment="1">
      <alignment horizontal="left" vertical="top" wrapText="1"/>
    </xf>
    <xf numFmtId="0" fontId="4" fillId="8" borderId="23" xfId="0" applyFont="1" applyFill="1" applyBorder="1" applyAlignment="1">
      <alignment horizontal="left" vertical="top" wrapText="1"/>
    </xf>
    <xf numFmtId="0" fontId="4" fillId="0" borderId="27" xfId="0" applyFont="1" applyBorder="1" applyAlignment="1">
      <alignment horizontal="left" vertical="top" wrapText="1"/>
    </xf>
    <xf numFmtId="0" fontId="8" fillId="0" borderId="10" xfId="0" applyFont="1" applyBorder="1" applyAlignment="1">
      <alignment horizontal="center"/>
    </xf>
    <xf numFmtId="0" fontId="8" fillId="0" borderId="6" xfId="0" applyFont="1" applyBorder="1" applyAlignment="1">
      <alignment horizontal="center"/>
    </xf>
    <xf numFmtId="0" fontId="8" fillId="0" borderId="78" xfId="0" applyFont="1" applyBorder="1" applyAlignment="1">
      <alignment horizontal="center"/>
    </xf>
    <xf numFmtId="0" fontId="8" fillId="0" borderId="81" xfId="0" applyFont="1" applyBorder="1" applyAlignment="1">
      <alignment horizontal="center"/>
    </xf>
    <xf numFmtId="0" fontId="8" fillId="0" borderId="82" xfId="0" applyFont="1" applyBorder="1" applyAlignment="1">
      <alignment horizontal="center"/>
    </xf>
    <xf numFmtId="0" fontId="8" fillId="0" borderId="83" xfId="0" applyFont="1" applyBorder="1" applyAlignment="1">
      <alignment horizontal="center"/>
    </xf>
    <xf numFmtId="0" fontId="0" fillId="10" borderId="67" xfId="0" applyFill="1" applyBorder="1" applyAlignment="1">
      <alignment horizontal="center" vertical="center"/>
    </xf>
    <xf numFmtId="0" fontId="0" fillId="10" borderId="69" xfId="0" applyFill="1" applyBorder="1" applyAlignment="1">
      <alignment horizontal="center" vertical="center"/>
    </xf>
    <xf numFmtId="0" fontId="0" fillId="10" borderId="68" xfId="0" applyFill="1" applyBorder="1" applyAlignment="1">
      <alignment horizontal="center" vertical="center"/>
    </xf>
    <xf numFmtId="165" fontId="9" fillId="10" borderId="87" xfId="0" applyNumberFormat="1" applyFont="1" applyFill="1" applyBorder="1" applyAlignment="1">
      <alignment horizontal="center" vertical="center"/>
    </xf>
    <xf numFmtId="165" fontId="9" fillId="10" borderId="73" xfId="0" applyNumberFormat="1" applyFont="1" applyFill="1" applyBorder="1" applyAlignment="1">
      <alignment horizontal="center" vertical="center"/>
    </xf>
    <xf numFmtId="165" fontId="9" fillId="10" borderId="74" xfId="0" applyNumberFormat="1" applyFont="1" applyFill="1" applyBorder="1" applyAlignment="1">
      <alignment horizontal="center" vertical="center"/>
    </xf>
    <xf numFmtId="0" fontId="9" fillId="0" borderId="66" xfId="0" applyFont="1" applyBorder="1" applyAlignment="1">
      <alignment horizontal="left" vertical="center" wrapText="1"/>
    </xf>
    <xf numFmtId="0" fontId="9" fillId="0" borderId="12" xfId="0" applyFont="1" applyBorder="1" applyAlignment="1">
      <alignment horizontal="left" vertical="center" wrapText="1"/>
    </xf>
    <xf numFmtId="0" fontId="9" fillId="0" borderId="15" xfId="0" applyFont="1" applyBorder="1" applyAlignment="1">
      <alignment horizontal="left" vertical="center" wrapText="1"/>
    </xf>
    <xf numFmtId="0" fontId="33" fillId="10" borderId="67" xfId="0" applyFont="1" applyFill="1" applyBorder="1" applyAlignment="1">
      <alignment horizontal="center" vertical="center" wrapText="1"/>
    </xf>
    <xf numFmtId="0" fontId="33" fillId="10" borderId="69" xfId="0" applyFont="1" applyFill="1" applyBorder="1" applyAlignment="1">
      <alignment horizontal="center" vertical="center" wrapText="1"/>
    </xf>
    <xf numFmtId="0" fontId="9" fillId="10" borderId="67" xfId="0" applyFont="1" applyFill="1" applyBorder="1" applyAlignment="1">
      <alignment horizontal="center" vertical="center" wrapText="1"/>
    </xf>
    <xf numFmtId="0" fontId="9" fillId="10" borderId="68" xfId="0" applyFont="1" applyFill="1" applyBorder="1" applyAlignment="1">
      <alignment horizontal="center" vertical="center" wrapText="1"/>
    </xf>
    <xf numFmtId="0" fontId="9" fillId="10" borderId="69" xfId="0" applyFont="1" applyFill="1" applyBorder="1" applyAlignment="1">
      <alignment horizontal="center" vertical="center" wrapText="1"/>
    </xf>
    <xf numFmtId="0" fontId="4" fillId="10" borderId="67" xfId="0" applyFont="1" applyFill="1" applyBorder="1" applyAlignment="1">
      <alignment horizontal="center" vertical="center" wrapText="1"/>
    </xf>
    <xf numFmtId="0" fontId="4" fillId="10" borderId="68" xfId="0" applyFont="1" applyFill="1" applyBorder="1" applyAlignment="1">
      <alignment horizontal="center" vertical="center" wrapText="1"/>
    </xf>
    <xf numFmtId="2" fontId="9" fillId="10" borderId="67" xfId="0" applyNumberFormat="1" applyFont="1" applyFill="1" applyBorder="1" applyAlignment="1">
      <alignment horizontal="center" vertical="center" wrapText="1"/>
    </xf>
    <xf numFmtId="2" fontId="9" fillId="10" borderId="68" xfId="0" applyNumberFormat="1" applyFont="1" applyFill="1" applyBorder="1" applyAlignment="1">
      <alignment horizontal="center" vertical="center" wrapText="1"/>
    </xf>
    <xf numFmtId="2" fontId="9" fillId="10" borderId="69" xfId="0" applyNumberFormat="1" applyFont="1" applyFill="1" applyBorder="1" applyAlignment="1">
      <alignment horizontal="center" vertical="center" wrapText="1"/>
    </xf>
    <xf numFmtId="0" fontId="0" fillId="10" borderId="67" xfId="0" applyFill="1" applyBorder="1" applyAlignment="1">
      <alignment horizontal="center" vertical="center" wrapText="1"/>
    </xf>
    <xf numFmtId="0" fontId="0" fillId="10" borderId="69" xfId="0" applyFill="1" applyBorder="1" applyAlignment="1">
      <alignment horizontal="center" vertical="center" wrapText="1"/>
    </xf>
    <xf numFmtId="0" fontId="0" fillId="10" borderId="68" xfId="0" applyFill="1" applyBorder="1" applyAlignment="1">
      <alignment horizontal="center" vertical="center" wrapText="1"/>
    </xf>
    <xf numFmtId="0" fontId="0" fillId="0" borderId="14" xfId="0" applyBorder="1" applyAlignment="1">
      <alignment horizontal="center" vertical="center"/>
    </xf>
    <xf numFmtId="0" fontId="0" fillId="0" borderId="66" xfId="0" applyBorder="1" applyAlignment="1">
      <alignment horizontal="center" vertical="center"/>
    </xf>
    <xf numFmtId="14" fontId="0" fillId="0" borderId="12" xfId="0" applyNumberFormat="1" applyBorder="1" applyAlignment="1">
      <alignment horizontal="center" vertical="center"/>
    </xf>
    <xf numFmtId="0" fontId="0" fillId="0" borderId="27" xfId="0" applyBorder="1" applyAlignment="1">
      <alignment horizontal="center" vertical="center"/>
    </xf>
    <xf numFmtId="14" fontId="0" fillId="0" borderId="14" xfId="0" applyNumberFormat="1" applyBorder="1" applyAlignment="1">
      <alignment horizontal="center" vertical="center"/>
    </xf>
    <xf numFmtId="14" fontId="0" fillId="0" borderId="27" xfId="0" applyNumberFormat="1" applyBorder="1" applyAlignment="1">
      <alignment horizontal="center" vertical="center"/>
    </xf>
    <xf numFmtId="14" fontId="0" fillId="0" borderId="66" xfId="0" applyNumberFormat="1" applyBorder="1" applyAlignment="1">
      <alignment horizontal="center" vertical="center"/>
    </xf>
  </cellXfs>
  <cellStyles count="8">
    <cellStyle name="Good" xfId="1" builtinId="26"/>
    <cellStyle name="Hyperlink 2" xfId="2" xr:uid="{00000000-0005-0000-0000-000002000000}"/>
    <cellStyle name="Normal" xfId="0" builtinId="0"/>
    <cellStyle name="Normal 2" xfId="3" xr:uid="{00000000-0005-0000-0000-000004000000}"/>
    <cellStyle name="Normal 3" xfId="4" xr:uid="{00000000-0005-0000-0000-000005000000}"/>
    <cellStyle name="Normal 4" xfId="6" xr:uid="{31E8EACA-CD19-4FCC-8B64-33B0F511F602}"/>
    <cellStyle name="Normal 5" xfId="7" xr:uid="{0FAAC2C4-06DA-4DB8-AF06-5880399D78A9}"/>
    <cellStyle name="Percent" xfId="5" builtinId="5"/>
  </cellStyles>
  <dxfs count="23">
    <dxf>
      <fill>
        <patternFill>
          <bgColor rgb="FF00B050"/>
        </patternFill>
      </fill>
    </dxf>
    <dxf>
      <fill>
        <patternFill>
          <bgColor rgb="FFFFFF00"/>
        </patternFill>
      </fill>
    </dxf>
    <dxf>
      <fill>
        <patternFill>
          <bgColor rgb="FFFF0000"/>
        </patternFill>
      </fill>
    </dxf>
    <dxf>
      <font>
        <color theme="0"/>
      </font>
      <fill>
        <patternFill>
          <bgColor rgb="FF00B050"/>
        </patternFill>
      </fill>
    </dxf>
    <dxf>
      <font>
        <color theme="9" tint="-0.24994659260841701"/>
      </font>
      <fill>
        <patternFill>
          <bgColor rgb="FFFFFF00"/>
        </patternFill>
      </fill>
    </dxf>
    <dxf>
      <font>
        <color theme="0"/>
      </font>
      <fill>
        <patternFill>
          <bgColor rgb="FFFF0000"/>
        </patternFill>
      </fill>
    </dxf>
    <dxf>
      <font>
        <color theme="0"/>
      </font>
      <fill>
        <patternFill>
          <bgColor rgb="FF00B050"/>
        </patternFill>
      </fill>
    </dxf>
    <dxf>
      <font>
        <color theme="9"/>
      </font>
      <fill>
        <patternFill>
          <bgColor rgb="FFFFFF00"/>
        </patternFill>
      </fill>
    </dxf>
    <dxf>
      <font>
        <color theme="0"/>
      </font>
      <fill>
        <patternFill>
          <bgColor rgb="FFFF0000"/>
        </patternFill>
      </fill>
    </dxf>
    <dxf>
      <fill>
        <patternFill>
          <bgColor rgb="FFFFFF00"/>
        </patternFill>
      </fill>
    </dxf>
    <dxf>
      <font>
        <color theme="0"/>
      </font>
      <fill>
        <patternFill>
          <bgColor rgb="FF00B050"/>
        </patternFill>
      </fill>
    </dxf>
    <dxf>
      <font>
        <color theme="9"/>
      </font>
      <fill>
        <patternFill>
          <bgColor rgb="FFFFFF00"/>
        </patternFill>
      </fill>
    </dxf>
    <dxf>
      <font>
        <color theme="0"/>
      </font>
      <fill>
        <patternFill>
          <bgColor rgb="FFFF0000"/>
        </patternFill>
      </fill>
    </dxf>
    <dxf>
      <fill>
        <patternFill>
          <bgColor rgb="FFFF0000"/>
        </patternFill>
      </fill>
    </dxf>
    <dxf>
      <fill>
        <patternFill>
          <bgColor rgb="FFFF0000"/>
        </patternFill>
      </fill>
    </dxf>
    <dxf>
      <font>
        <color theme="0"/>
      </font>
      <fill>
        <patternFill>
          <bgColor rgb="FF00B050"/>
        </patternFill>
      </fill>
    </dxf>
    <dxf>
      <font>
        <color theme="9"/>
      </font>
      <fill>
        <patternFill>
          <bgColor rgb="FFFFFF00"/>
        </patternFill>
      </fill>
    </dxf>
    <dxf>
      <font>
        <color theme="0"/>
      </font>
      <fill>
        <patternFill>
          <bgColor rgb="FFFF0000"/>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rgb="FF00B050"/>
        </patternFill>
      </fill>
    </dxf>
    <dxf>
      <fill>
        <patternFill>
          <bgColor rgb="FFFFFF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2" Type="http://schemas.openxmlformats.org/officeDocument/2006/relationships/image" Target="../media/image1.emf"/><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1.emf"/><Relationship Id="rId4"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9525</xdr:rowOff>
    </xdr:from>
    <xdr:to>
      <xdr:col>3</xdr:col>
      <xdr:colOff>200025</xdr:colOff>
      <xdr:row>0</xdr:row>
      <xdr:rowOff>657225</xdr:rowOff>
    </xdr:to>
    <xdr:pic>
      <xdr:nvPicPr>
        <xdr:cNvPr id="8415" name="Picture 7">
          <a:extLst>
            <a:ext uri="{FF2B5EF4-FFF2-40B4-BE49-F238E27FC236}">
              <a16:creationId xmlns:a16="http://schemas.microsoft.com/office/drawing/2014/main" id="{00000000-0008-0000-0000-0000DF2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9525"/>
          <a:ext cx="108585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20562</xdr:colOff>
      <xdr:row>9</xdr:row>
      <xdr:rowOff>180974</xdr:rowOff>
    </xdr:from>
    <xdr:to>
      <xdr:col>15</xdr:col>
      <xdr:colOff>229887</xdr:colOff>
      <xdr:row>16</xdr:row>
      <xdr:rowOff>96170</xdr:rowOff>
    </xdr:to>
    <xdr:pic>
      <xdr:nvPicPr>
        <xdr:cNvPr id="2" name="Picture 1">
          <a:extLst>
            <a:ext uri="{FF2B5EF4-FFF2-40B4-BE49-F238E27FC236}">
              <a16:creationId xmlns:a16="http://schemas.microsoft.com/office/drawing/2014/main" id="{ECE27148-865F-476F-85D4-BBAB2FDE7B2C}"/>
            </a:ext>
          </a:extLst>
        </xdr:cNvPr>
        <xdr:cNvPicPr>
          <a:picLocks noChangeAspect="1"/>
        </xdr:cNvPicPr>
      </xdr:nvPicPr>
      <xdr:blipFill>
        <a:blip xmlns:r="http://schemas.openxmlformats.org/officeDocument/2006/relationships" r:embed="rId1"/>
        <a:stretch>
          <a:fillRect/>
        </a:stretch>
      </xdr:blipFill>
      <xdr:spPr>
        <a:xfrm>
          <a:off x="8269212" y="3600449"/>
          <a:ext cx="5695725" cy="4077621"/>
        </a:xfrm>
        <a:prstGeom prst="rect">
          <a:avLst/>
        </a:prstGeom>
      </xdr:spPr>
    </xdr:pic>
    <xdr:clientData/>
  </xdr:twoCellAnchor>
  <xdr:twoCellAnchor>
    <xdr:from>
      <xdr:col>0</xdr:col>
      <xdr:colOff>1</xdr:colOff>
      <xdr:row>0</xdr:row>
      <xdr:rowOff>9525</xdr:rowOff>
    </xdr:from>
    <xdr:to>
      <xdr:col>2</xdr:col>
      <xdr:colOff>304801</xdr:colOff>
      <xdr:row>1</xdr:row>
      <xdr:rowOff>0</xdr:rowOff>
    </xdr:to>
    <xdr:pic>
      <xdr:nvPicPr>
        <xdr:cNvPr id="3" name="Picture 7">
          <a:extLst>
            <a:ext uri="{FF2B5EF4-FFF2-40B4-BE49-F238E27FC236}">
              <a16:creationId xmlns:a16="http://schemas.microsoft.com/office/drawing/2014/main" id="{279CAFD6-8135-43EC-82AC-E2A4EBCA87B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 y="9525"/>
          <a:ext cx="125730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247650</xdr:colOff>
      <xdr:row>0</xdr:row>
      <xdr:rowOff>28575</xdr:rowOff>
    </xdr:from>
    <xdr:to>
      <xdr:col>6</xdr:col>
      <xdr:colOff>742950</xdr:colOff>
      <xdr:row>3</xdr:row>
      <xdr:rowOff>76199</xdr:rowOff>
    </xdr:to>
    <xdr:sp macro="" textlink="">
      <xdr:nvSpPr>
        <xdr:cNvPr id="23641" name="Rectangle 1">
          <a:extLst>
            <a:ext uri="{FF2B5EF4-FFF2-40B4-BE49-F238E27FC236}">
              <a16:creationId xmlns:a16="http://schemas.microsoft.com/office/drawing/2014/main" id="{00000000-0008-0000-0100-0000595C0000}"/>
            </a:ext>
          </a:extLst>
        </xdr:cNvPr>
        <xdr:cNvSpPr>
          <a:spLocks noChangeArrowheads="1"/>
        </xdr:cNvSpPr>
      </xdr:nvSpPr>
      <xdr:spPr bwMode="auto">
        <a:xfrm>
          <a:off x="2533650" y="28575"/>
          <a:ext cx="2200275" cy="695324"/>
        </a:xfrm>
        <a:prstGeom prst="rect">
          <a:avLst/>
        </a:prstGeom>
        <a:noFill/>
        <a:ln w="57150" cmpd="thinThick">
          <a:solidFill>
            <a:srgbClr val="33CCCC"/>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10</xdr:col>
      <xdr:colOff>714375</xdr:colOff>
      <xdr:row>20</xdr:row>
      <xdr:rowOff>104775</xdr:rowOff>
    </xdr:from>
    <xdr:to>
      <xdr:col>11</xdr:col>
      <xdr:colOff>47625</xdr:colOff>
      <xdr:row>21</xdr:row>
      <xdr:rowOff>66675</xdr:rowOff>
    </xdr:to>
    <xdr:sp macro="" textlink="">
      <xdr:nvSpPr>
        <xdr:cNvPr id="23642" name="Text Box 9">
          <a:extLst>
            <a:ext uri="{FF2B5EF4-FFF2-40B4-BE49-F238E27FC236}">
              <a16:creationId xmlns:a16="http://schemas.microsoft.com/office/drawing/2014/main" id="{00000000-0008-0000-0100-00005A5C0000}"/>
            </a:ext>
          </a:extLst>
        </xdr:cNvPr>
        <xdr:cNvSpPr txBox="1">
          <a:spLocks noChangeArrowheads="1"/>
        </xdr:cNvSpPr>
      </xdr:nvSpPr>
      <xdr:spPr bwMode="auto">
        <a:xfrm>
          <a:off x="7248525" y="34099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11</xdr:col>
      <xdr:colOff>714375</xdr:colOff>
      <xdr:row>20</xdr:row>
      <xdr:rowOff>104775</xdr:rowOff>
    </xdr:from>
    <xdr:to>
      <xdr:col>11</xdr:col>
      <xdr:colOff>809625</xdr:colOff>
      <xdr:row>21</xdr:row>
      <xdr:rowOff>66675</xdr:rowOff>
    </xdr:to>
    <xdr:sp macro="" textlink="">
      <xdr:nvSpPr>
        <xdr:cNvPr id="23643" name="Text Box 13">
          <a:extLst>
            <a:ext uri="{FF2B5EF4-FFF2-40B4-BE49-F238E27FC236}">
              <a16:creationId xmlns:a16="http://schemas.microsoft.com/office/drawing/2014/main" id="{00000000-0008-0000-0100-00005B5C0000}"/>
            </a:ext>
          </a:extLst>
        </xdr:cNvPr>
        <xdr:cNvSpPr txBox="1">
          <a:spLocks noChangeArrowheads="1"/>
        </xdr:cNvSpPr>
      </xdr:nvSpPr>
      <xdr:spPr bwMode="auto">
        <a:xfrm>
          <a:off x="8010525" y="34099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0</xdr:row>
      <xdr:rowOff>1</xdr:rowOff>
    </xdr:from>
    <xdr:to>
      <xdr:col>1</xdr:col>
      <xdr:colOff>723900</xdr:colOff>
      <xdr:row>5</xdr:row>
      <xdr:rowOff>10437</xdr:rowOff>
    </xdr:to>
    <xdr:pic>
      <xdr:nvPicPr>
        <xdr:cNvPr id="23644" name="Picture 14">
          <a:extLst>
            <a:ext uri="{FF2B5EF4-FFF2-40B4-BE49-F238E27FC236}">
              <a16:creationId xmlns:a16="http://schemas.microsoft.com/office/drawing/2014/main" id="{00000000-0008-0000-0100-00005C5C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6340"/>
        <a:stretch/>
      </xdr:blipFill>
      <xdr:spPr bwMode="auto">
        <a:xfrm>
          <a:off x="0" y="1"/>
          <a:ext cx="1485900" cy="9819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1</xdr:col>
          <xdr:colOff>609600</xdr:colOff>
          <xdr:row>54</xdr:row>
          <xdr:rowOff>76200</xdr:rowOff>
        </xdr:from>
        <xdr:to>
          <xdr:col>2</xdr:col>
          <xdr:colOff>314325</xdr:colOff>
          <xdr:row>55</xdr:row>
          <xdr:rowOff>85725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3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54</xdr:row>
          <xdr:rowOff>76200</xdr:rowOff>
        </xdr:from>
        <xdr:to>
          <xdr:col>3</xdr:col>
          <xdr:colOff>571500</xdr:colOff>
          <xdr:row>55</xdr:row>
          <xdr:rowOff>114300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3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447675</xdr:colOff>
          <xdr:row>1</xdr:row>
          <xdr:rowOff>0</xdr:rowOff>
        </xdr:from>
        <xdr:to>
          <xdr:col>4</xdr:col>
          <xdr:colOff>161925</xdr:colOff>
          <xdr:row>1</xdr:row>
          <xdr:rowOff>171450</xdr:rowOff>
        </xdr:to>
        <xdr:sp macro="" textlink="">
          <xdr:nvSpPr>
            <xdr:cNvPr id="23631" name="Check Box 1103" hidden="1">
              <a:extLst>
                <a:ext uri="{63B3BB69-23CF-44E3-9099-C40C66FF867C}">
                  <a14:compatExt spid="_x0000_s23631"/>
                </a:ext>
                <a:ext uri="{FF2B5EF4-FFF2-40B4-BE49-F238E27FC236}">
                  <a16:creationId xmlns:a16="http://schemas.microsoft.com/office/drawing/2014/main" id="{00000000-0008-0000-0300-00004F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457200</xdr:colOff>
          <xdr:row>2</xdr:row>
          <xdr:rowOff>28575</xdr:rowOff>
        </xdr:from>
        <xdr:to>
          <xdr:col>4</xdr:col>
          <xdr:colOff>171450</xdr:colOff>
          <xdr:row>2</xdr:row>
          <xdr:rowOff>200025</xdr:rowOff>
        </xdr:to>
        <xdr:sp macro="" textlink="">
          <xdr:nvSpPr>
            <xdr:cNvPr id="23632" name="Check Box 1104" hidden="1">
              <a:extLst>
                <a:ext uri="{63B3BB69-23CF-44E3-9099-C40C66FF867C}">
                  <a14:compatExt spid="_x0000_s23632"/>
                </a:ext>
                <a:ext uri="{FF2B5EF4-FFF2-40B4-BE49-F238E27FC236}">
                  <a16:creationId xmlns:a16="http://schemas.microsoft.com/office/drawing/2014/main" id="{00000000-0008-0000-0300-000050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9525</xdr:colOff>
      <xdr:row>58</xdr:row>
      <xdr:rowOff>57149</xdr:rowOff>
    </xdr:from>
    <xdr:to>
      <xdr:col>11</xdr:col>
      <xdr:colOff>1171575</xdr:colOff>
      <xdr:row>61</xdr:row>
      <xdr:rowOff>21301</xdr:rowOff>
    </xdr:to>
    <xdr:pic>
      <xdr:nvPicPr>
        <xdr:cNvPr id="10" name="Picture 9">
          <a:extLst>
            <a:ext uri="{FF2B5EF4-FFF2-40B4-BE49-F238E27FC236}">
              <a16:creationId xmlns:a16="http://schemas.microsoft.com/office/drawing/2014/main" id="{00000000-0008-0000-0100-00000A000000}"/>
            </a:ext>
          </a:extLst>
        </xdr:cNvPr>
        <xdr:cNvPicPr>
          <a:picLocks noChangeAspect="1"/>
        </xdr:cNvPicPr>
      </xdr:nvPicPr>
      <xdr:blipFill rotWithShape="1">
        <a:blip xmlns:r="http://schemas.openxmlformats.org/officeDocument/2006/relationships" r:embed="rId2"/>
        <a:srcRect l="10891"/>
        <a:stretch/>
      </xdr:blipFill>
      <xdr:spPr>
        <a:xfrm>
          <a:off x="9525" y="10848974"/>
          <a:ext cx="8458200" cy="449927"/>
        </a:xfrm>
        <a:prstGeom prst="rect">
          <a:avLst/>
        </a:prstGeom>
      </xdr:spPr>
    </xdr:pic>
    <xdr:clientData/>
  </xdr:twoCellAnchor>
  <xdr:twoCellAnchor editAs="oneCell">
    <xdr:from>
      <xdr:col>6</xdr:col>
      <xdr:colOff>371475</xdr:colOff>
      <xdr:row>61</xdr:row>
      <xdr:rowOff>19564</xdr:rowOff>
    </xdr:from>
    <xdr:to>
      <xdr:col>9</xdr:col>
      <xdr:colOff>28575</xdr:colOff>
      <xdr:row>66</xdr:row>
      <xdr:rowOff>142595</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3"/>
        <a:stretch>
          <a:fillRect/>
        </a:stretch>
      </xdr:blipFill>
      <xdr:spPr>
        <a:xfrm>
          <a:off x="4362450" y="11297164"/>
          <a:ext cx="1333500" cy="932656"/>
        </a:xfrm>
        <a:prstGeom prst="rect">
          <a:avLst/>
        </a:prstGeom>
      </xdr:spPr>
    </xdr:pic>
    <xdr:clientData/>
  </xdr:twoCellAnchor>
  <xdr:twoCellAnchor editAs="oneCell">
    <xdr:from>
      <xdr:col>2</xdr:col>
      <xdr:colOff>485774</xdr:colOff>
      <xdr:row>62</xdr:row>
      <xdr:rowOff>95249</xdr:rowOff>
    </xdr:from>
    <xdr:to>
      <xdr:col>4</xdr:col>
      <xdr:colOff>495299</xdr:colOff>
      <xdr:row>66</xdr:row>
      <xdr:rowOff>107949</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009774" y="11534774"/>
          <a:ext cx="1533525" cy="6604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3.xml"/><Relationship Id="rId7" Type="http://schemas.openxmlformats.org/officeDocument/2006/relationships/ctrlProp" Target="../ctrlProps/ctrlProp3.xml"/><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92"/>
  <sheetViews>
    <sheetView showGridLines="0" topLeftCell="A3" zoomScaleNormal="100" workbookViewId="0">
      <selection activeCell="A3" sqref="A3"/>
    </sheetView>
  </sheetViews>
  <sheetFormatPr defaultRowHeight="12.75" x14ac:dyDescent="0.2"/>
  <cols>
    <col min="1" max="1" width="4.28515625" customWidth="1"/>
    <col min="2" max="2" width="3.7109375" customWidth="1"/>
    <col min="3" max="3" width="5.28515625" customWidth="1"/>
    <col min="4" max="4" width="72.85546875" customWidth="1"/>
  </cols>
  <sheetData>
    <row r="1" spans="1:5" ht="58.5" customHeight="1" x14ac:dyDescent="0.4">
      <c r="A1" s="311" t="s">
        <v>34</v>
      </c>
      <c r="B1" s="311"/>
      <c r="C1" s="311"/>
      <c r="D1" s="311"/>
      <c r="E1" s="311"/>
    </row>
    <row r="2" spans="1:5" ht="13.5" customHeight="1" x14ac:dyDescent="0.4">
      <c r="A2" s="40"/>
      <c r="B2" s="40"/>
      <c r="C2" s="40"/>
      <c r="D2" s="40"/>
      <c r="E2" s="40"/>
    </row>
    <row r="3" spans="1:5" ht="17.25" customHeight="1" x14ac:dyDescent="0.2">
      <c r="A3" s="24">
        <v>1</v>
      </c>
      <c r="B3" s="25" t="s">
        <v>23</v>
      </c>
      <c r="C3" s="25"/>
      <c r="D3" s="25"/>
    </row>
    <row r="4" spans="1:5" ht="30.75" customHeight="1" x14ac:dyDescent="0.2">
      <c r="A4" s="26"/>
      <c r="B4" s="307" t="s">
        <v>326</v>
      </c>
      <c r="C4" s="308"/>
      <c r="D4" s="308"/>
    </row>
    <row r="5" spans="1:5" ht="17.25" customHeight="1" x14ac:dyDescent="0.2">
      <c r="A5" s="27"/>
      <c r="B5" s="28"/>
      <c r="C5" s="28"/>
      <c r="D5" s="28"/>
    </row>
    <row r="6" spans="1:5" ht="17.25" customHeight="1" x14ac:dyDescent="0.2">
      <c r="A6" s="24">
        <v>2</v>
      </c>
      <c r="B6" s="25" t="s">
        <v>22</v>
      </c>
      <c r="C6" s="25"/>
      <c r="D6" s="25"/>
    </row>
    <row r="7" spans="1:5" ht="17.25" customHeight="1" x14ac:dyDescent="0.2">
      <c r="A7" s="29" t="s">
        <v>12</v>
      </c>
      <c r="B7" s="39" t="s">
        <v>511</v>
      </c>
      <c r="C7" s="21"/>
      <c r="D7" s="21"/>
    </row>
    <row r="8" spans="1:5" ht="17.25" customHeight="1" x14ac:dyDescent="0.2">
      <c r="A8" s="23"/>
      <c r="B8" s="19" t="s">
        <v>13</v>
      </c>
      <c r="C8" s="120" t="s">
        <v>329</v>
      </c>
      <c r="D8" s="30"/>
    </row>
    <row r="9" spans="1:5" ht="17.25" customHeight="1" x14ac:dyDescent="0.2">
      <c r="A9" s="23"/>
      <c r="B9" s="20" t="s">
        <v>14</v>
      </c>
      <c r="C9" s="28" t="s">
        <v>18</v>
      </c>
      <c r="D9" s="28"/>
    </row>
    <row r="10" spans="1:5" ht="17.25" customHeight="1" x14ac:dyDescent="0.2">
      <c r="A10" s="23"/>
      <c r="B10" s="20" t="s">
        <v>15</v>
      </c>
      <c r="C10" s="28" t="s">
        <v>19</v>
      </c>
      <c r="D10" s="28"/>
    </row>
    <row r="11" spans="1:5" ht="17.25" customHeight="1" x14ac:dyDescent="0.2">
      <c r="A11" s="23"/>
      <c r="B11" s="20" t="s">
        <v>16</v>
      </c>
      <c r="C11" s="121" t="s">
        <v>330</v>
      </c>
      <c r="D11" s="28"/>
    </row>
    <row r="12" spans="1:5" ht="17.25" customHeight="1" x14ac:dyDescent="0.2">
      <c r="A12" s="23"/>
      <c r="B12" s="20" t="s">
        <v>17</v>
      </c>
      <c r="C12" s="28" t="s">
        <v>20</v>
      </c>
      <c r="D12" s="28"/>
    </row>
    <row r="13" spans="1:5" ht="17.25" customHeight="1" x14ac:dyDescent="0.2">
      <c r="A13" s="23"/>
      <c r="B13" s="20" t="s">
        <v>28</v>
      </c>
      <c r="C13" s="28" t="s">
        <v>88</v>
      </c>
      <c r="D13" s="28"/>
    </row>
    <row r="14" spans="1:5" ht="17.25" customHeight="1" x14ac:dyDescent="0.2">
      <c r="A14" s="28"/>
      <c r="B14" s="122" t="s">
        <v>327</v>
      </c>
      <c r="C14" s="121" t="s">
        <v>328</v>
      </c>
      <c r="D14" s="28"/>
    </row>
    <row r="15" spans="1:5" ht="17.25" customHeight="1" x14ac:dyDescent="0.2">
      <c r="A15" s="28"/>
      <c r="B15" s="122" t="s">
        <v>352</v>
      </c>
      <c r="C15" s="121" t="s">
        <v>351</v>
      </c>
      <c r="D15" s="28"/>
    </row>
    <row r="16" spans="1:5" ht="17.25" customHeight="1" x14ac:dyDescent="0.2">
      <c r="A16" s="28"/>
      <c r="B16" s="122"/>
      <c r="C16" s="121"/>
      <c r="D16" s="28"/>
    </row>
    <row r="17" spans="1:5" ht="17.25" customHeight="1" x14ac:dyDescent="0.2">
      <c r="A17" s="24">
        <v>3</v>
      </c>
      <c r="B17" s="25" t="s">
        <v>21</v>
      </c>
      <c r="C17" s="31"/>
      <c r="D17" s="31"/>
    </row>
    <row r="18" spans="1:5" ht="17.25" customHeight="1" x14ac:dyDescent="0.2">
      <c r="A18">
        <v>3.1</v>
      </c>
      <c r="B18" s="127"/>
      <c r="C18" s="136" t="s">
        <v>346</v>
      </c>
    </row>
    <row r="19" spans="1:5" ht="17.25" customHeight="1" x14ac:dyDescent="0.2">
      <c r="A19" s="135"/>
      <c r="B19" s="128" t="s">
        <v>331</v>
      </c>
      <c r="C19" s="129" t="s">
        <v>333</v>
      </c>
      <c r="D19" s="130"/>
    </row>
    <row r="20" spans="1:5" ht="17.25" customHeight="1" x14ac:dyDescent="0.2">
      <c r="A20" s="28"/>
      <c r="B20" s="131" t="s">
        <v>332</v>
      </c>
      <c r="C20" s="132" t="s">
        <v>335</v>
      </c>
      <c r="D20" s="130"/>
    </row>
    <row r="21" spans="1:5" ht="25.5" customHeight="1" x14ac:dyDescent="0.2">
      <c r="A21" s="32"/>
      <c r="B21" s="131" t="s">
        <v>334</v>
      </c>
      <c r="C21" s="312" t="s">
        <v>358</v>
      </c>
      <c r="D21" s="312"/>
      <c r="E21" s="312"/>
    </row>
    <row r="22" spans="1:5" ht="17.25" customHeight="1" x14ac:dyDescent="0.2">
      <c r="A22" s="32"/>
      <c r="B22" s="128" t="s">
        <v>336</v>
      </c>
      <c r="C22" s="127" t="s">
        <v>359</v>
      </c>
      <c r="D22" s="133"/>
    </row>
    <row r="23" spans="1:5" ht="17.25" customHeight="1" x14ac:dyDescent="0.2">
      <c r="A23" s="32"/>
      <c r="B23" s="131" t="s">
        <v>337</v>
      </c>
      <c r="C23" s="132" t="s">
        <v>360</v>
      </c>
      <c r="D23" s="133"/>
    </row>
    <row r="24" spans="1:5" ht="17.25" customHeight="1" x14ac:dyDescent="0.2">
      <c r="A24" s="32"/>
      <c r="B24" s="128" t="s">
        <v>338</v>
      </c>
      <c r="C24" s="132" t="s">
        <v>361</v>
      </c>
      <c r="D24" s="133"/>
    </row>
    <row r="25" spans="1:5" ht="17.25" customHeight="1" x14ac:dyDescent="0.2">
      <c r="A25" s="138">
        <v>3.2</v>
      </c>
      <c r="B25" s="128"/>
      <c r="C25" s="137" t="s">
        <v>347</v>
      </c>
      <c r="D25" s="133"/>
    </row>
    <row r="26" spans="1:5" ht="27.75" customHeight="1" x14ac:dyDescent="0.2">
      <c r="A26" s="127"/>
      <c r="B26" s="131" t="s">
        <v>339</v>
      </c>
      <c r="C26" s="312" t="s">
        <v>341</v>
      </c>
      <c r="D26" s="312"/>
      <c r="E26" s="312"/>
    </row>
    <row r="27" spans="1:5" ht="17.25" customHeight="1" x14ac:dyDescent="0.2">
      <c r="A27" s="32"/>
      <c r="B27" s="128" t="s">
        <v>340</v>
      </c>
      <c r="C27" s="127" t="s">
        <v>342</v>
      </c>
      <c r="D27" s="133"/>
    </row>
    <row r="28" spans="1:5" ht="17.25" customHeight="1" x14ac:dyDescent="0.2">
      <c r="A28" s="28"/>
      <c r="B28" s="129" t="s">
        <v>15</v>
      </c>
      <c r="C28" s="127" t="s">
        <v>512</v>
      </c>
      <c r="D28" s="130"/>
    </row>
    <row r="29" spans="1:5" ht="17.25" customHeight="1" x14ac:dyDescent="0.2">
      <c r="A29" s="28"/>
      <c r="B29" s="129" t="s">
        <v>337</v>
      </c>
      <c r="C29" s="127" t="s">
        <v>343</v>
      </c>
      <c r="D29" s="130"/>
    </row>
    <row r="30" spans="1:5" ht="17.25" customHeight="1" x14ac:dyDescent="0.2">
      <c r="A30" s="28"/>
      <c r="B30" s="121" t="s">
        <v>338</v>
      </c>
      <c r="C30" s="121" t="s">
        <v>362</v>
      </c>
      <c r="D30" s="28"/>
    </row>
    <row r="31" spans="1:5" ht="10.5" customHeight="1" x14ac:dyDescent="0.2">
      <c r="A31" s="33"/>
      <c r="B31" s="126"/>
      <c r="C31" s="307"/>
      <c r="D31" s="307"/>
      <c r="E31" s="307"/>
    </row>
    <row r="32" spans="1:5" ht="13.5" customHeight="1" x14ac:dyDescent="0.2">
      <c r="A32" s="33" t="s">
        <v>344</v>
      </c>
      <c r="B32" s="126"/>
      <c r="C32" s="314" t="s">
        <v>348</v>
      </c>
      <c r="D32" s="314"/>
      <c r="E32" s="314"/>
    </row>
    <row r="33" spans="1:5" ht="27.75" customHeight="1" x14ac:dyDescent="0.2">
      <c r="A33" s="33"/>
      <c r="B33" s="126" t="s">
        <v>13</v>
      </c>
      <c r="C33" s="307" t="s">
        <v>345</v>
      </c>
      <c r="D33" s="307"/>
      <c r="E33" s="307"/>
    </row>
    <row r="34" spans="1:5" x14ac:dyDescent="0.2">
      <c r="A34" s="33"/>
      <c r="B34" s="126" t="s">
        <v>340</v>
      </c>
      <c r="C34" s="313" t="s">
        <v>363</v>
      </c>
      <c r="D34" s="313"/>
      <c r="E34" s="313"/>
    </row>
    <row r="35" spans="1:5" x14ac:dyDescent="0.2">
      <c r="A35" s="33"/>
      <c r="B35" s="126"/>
      <c r="C35" s="126"/>
      <c r="D35" s="26"/>
    </row>
    <row r="36" spans="1:5" ht="17.25" customHeight="1" x14ac:dyDescent="0.2">
      <c r="A36" s="28"/>
      <c r="B36" s="28"/>
      <c r="C36" s="28"/>
      <c r="D36" s="28"/>
    </row>
    <row r="37" spans="1:5" ht="17.25" customHeight="1" x14ac:dyDescent="0.2">
      <c r="A37" s="24">
        <v>4</v>
      </c>
      <c r="B37" s="25" t="s">
        <v>24</v>
      </c>
      <c r="C37" s="26"/>
      <c r="D37" s="26"/>
    </row>
    <row r="38" spans="1:5" ht="43.5" customHeight="1" x14ac:dyDescent="0.2">
      <c r="A38" s="28"/>
      <c r="B38" s="124" t="s">
        <v>331</v>
      </c>
      <c r="C38" s="307" t="s">
        <v>364</v>
      </c>
      <c r="D38" s="308"/>
    </row>
    <row r="39" spans="1:5" ht="52.5" customHeight="1" x14ac:dyDescent="0.2">
      <c r="A39" s="26"/>
      <c r="B39" s="124" t="s">
        <v>332</v>
      </c>
      <c r="C39" s="307" t="s">
        <v>349</v>
      </c>
      <c r="D39" s="308"/>
    </row>
    <row r="40" spans="1:5" ht="36" customHeight="1" x14ac:dyDescent="0.2">
      <c r="A40" s="26"/>
      <c r="B40" s="124" t="s">
        <v>334</v>
      </c>
      <c r="C40" s="307" t="s">
        <v>350</v>
      </c>
      <c r="D40" s="308"/>
    </row>
    <row r="41" spans="1:5" ht="57" customHeight="1" x14ac:dyDescent="0.2">
      <c r="A41" s="26"/>
      <c r="B41" s="124" t="s">
        <v>336</v>
      </c>
      <c r="C41" s="307" t="s">
        <v>365</v>
      </c>
      <c r="D41" s="308"/>
    </row>
    <row r="42" spans="1:5" ht="17.25" customHeight="1" x14ac:dyDescent="0.2">
      <c r="A42" s="27" t="s">
        <v>9</v>
      </c>
      <c r="B42" s="34"/>
      <c r="C42" s="26"/>
      <c r="D42" s="26"/>
    </row>
    <row r="43" spans="1:5" ht="17.25" customHeight="1" x14ac:dyDescent="0.2">
      <c r="A43" s="24">
        <v>5</v>
      </c>
      <c r="B43" s="25" t="s">
        <v>25</v>
      </c>
      <c r="C43" s="16"/>
      <c r="D43" s="16"/>
    </row>
    <row r="44" spans="1:5" ht="17.25" customHeight="1" x14ac:dyDescent="0.2">
      <c r="A44" s="125" t="s">
        <v>353</v>
      </c>
      <c r="B44" s="124"/>
      <c r="C44" s="139" t="s">
        <v>354</v>
      </c>
      <c r="D44" s="28"/>
    </row>
    <row r="45" spans="1:5" ht="35.25" customHeight="1" x14ac:dyDescent="0.2">
      <c r="A45" s="134"/>
      <c r="B45" s="128" t="s">
        <v>331</v>
      </c>
      <c r="C45" s="310" t="s">
        <v>355</v>
      </c>
      <c r="D45" s="310"/>
      <c r="E45" s="310"/>
    </row>
    <row r="46" spans="1:5" ht="32.25" customHeight="1" x14ac:dyDescent="0.2">
      <c r="A46" s="27"/>
      <c r="B46" s="124" t="s">
        <v>332</v>
      </c>
      <c r="C46" s="307" t="s">
        <v>356</v>
      </c>
      <c r="D46" s="307"/>
      <c r="E46" s="307"/>
    </row>
    <row r="47" spans="1:5" ht="36.75" customHeight="1" x14ac:dyDescent="0.2">
      <c r="A47" s="27"/>
      <c r="B47" s="124" t="s">
        <v>334</v>
      </c>
      <c r="C47" s="307" t="s">
        <v>357</v>
      </c>
      <c r="D47" s="307"/>
      <c r="E47" s="307"/>
    </row>
    <row r="48" spans="1:5" ht="64.5" customHeight="1" x14ac:dyDescent="0.2">
      <c r="A48" s="27"/>
      <c r="B48" s="124" t="s">
        <v>336</v>
      </c>
      <c r="C48" s="307" t="s">
        <v>520</v>
      </c>
      <c r="D48" s="307"/>
      <c r="E48" s="307"/>
    </row>
    <row r="49" spans="1:5" ht="69.75" customHeight="1" x14ac:dyDescent="0.2">
      <c r="A49" s="28"/>
      <c r="B49" s="124" t="s">
        <v>17</v>
      </c>
      <c r="C49" s="307" t="s">
        <v>366</v>
      </c>
      <c r="D49" s="308"/>
      <c r="E49" s="308"/>
    </row>
    <row r="50" spans="1:5" ht="69.75" customHeight="1" x14ac:dyDescent="0.2">
      <c r="A50" s="28"/>
      <c r="B50" s="302" t="s">
        <v>521</v>
      </c>
      <c r="C50" s="309" t="s">
        <v>522</v>
      </c>
      <c r="D50" s="309"/>
      <c r="E50" s="309"/>
    </row>
    <row r="51" spans="1:5" x14ac:dyDescent="0.2">
      <c r="A51" s="35">
        <v>5.2</v>
      </c>
      <c r="B51" s="36"/>
      <c r="C51" s="187" t="s">
        <v>367</v>
      </c>
      <c r="D51" s="35"/>
    </row>
    <row r="52" spans="1:5" ht="42" customHeight="1" x14ac:dyDescent="0.2">
      <c r="A52" s="26"/>
      <c r="B52" s="188" t="s">
        <v>331</v>
      </c>
      <c r="C52" s="307" t="s">
        <v>369</v>
      </c>
      <c r="D52" s="307"/>
      <c r="E52" s="307"/>
    </row>
    <row r="53" spans="1:5" ht="49.5" customHeight="1" x14ac:dyDescent="0.2">
      <c r="A53" s="22"/>
      <c r="B53" s="37" t="s">
        <v>332</v>
      </c>
      <c r="C53" s="307" t="s">
        <v>368</v>
      </c>
      <c r="D53" s="307"/>
      <c r="E53" s="307"/>
    </row>
    <row r="54" spans="1:5" ht="63" customHeight="1" x14ac:dyDescent="0.2">
      <c r="A54" s="22"/>
      <c r="B54" s="37" t="s">
        <v>334</v>
      </c>
      <c r="C54" s="307" t="s">
        <v>370</v>
      </c>
      <c r="D54" s="307"/>
      <c r="E54" s="307"/>
    </row>
    <row r="55" spans="1:5" ht="54.75" customHeight="1" x14ac:dyDescent="0.2">
      <c r="A55" s="22"/>
      <c r="B55" s="37" t="s">
        <v>336</v>
      </c>
      <c r="C55" s="306" t="s">
        <v>371</v>
      </c>
      <c r="D55" s="306"/>
      <c r="E55" s="306"/>
    </row>
    <row r="56" spans="1:5" ht="15" customHeight="1" x14ac:dyDescent="0.2">
      <c r="A56" s="125"/>
      <c r="B56" s="20"/>
      <c r="C56" s="306"/>
      <c r="D56" s="306"/>
      <c r="E56" s="306"/>
    </row>
    <row r="57" spans="1:5" ht="17.25" customHeight="1" x14ac:dyDescent="0.2">
      <c r="A57" s="125" t="s">
        <v>381</v>
      </c>
      <c r="B57" s="122"/>
      <c r="C57" s="315" t="s">
        <v>382</v>
      </c>
      <c r="D57" s="316"/>
      <c r="E57" s="316"/>
    </row>
    <row r="58" spans="1:5" ht="17.25" customHeight="1" x14ac:dyDescent="0.2">
      <c r="A58" s="125"/>
      <c r="B58" s="122"/>
      <c r="C58" s="317" t="s">
        <v>513</v>
      </c>
      <c r="D58" s="318"/>
      <c r="E58" s="318"/>
    </row>
    <row r="59" spans="1:5" ht="249.75" customHeight="1" x14ac:dyDescent="0.2">
      <c r="A59" s="264" t="s">
        <v>383</v>
      </c>
      <c r="B59" s="188" t="s">
        <v>13</v>
      </c>
      <c r="C59" s="307" t="s">
        <v>514</v>
      </c>
      <c r="D59" s="307"/>
      <c r="E59" s="307"/>
    </row>
    <row r="60" spans="1:5" ht="16.5" customHeight="1" x14ac:dyDescent="0.2">
      <c r="A60" s="265">
        <v>6.2</v>
      </c>
      <c r="B60" s="188"/>
      <c r="C60" s="319" t="s">
        <v>384</v>
      </c>
      <c r="D60" s="319"/>
      <c r="E60" s="319"/>
    </row>
    <row r="61" spans="1:5" ht="18" customHeight="1" x14ac:dyDescent="0.2">
      <c r="A61" s="265"/>
      <c r="B61" s="188"/>
      <c r="C61" s="319"/>
      <c r="D61" s="319"/>
      <c r="E61" s="319"/>
    </row>
    <row r="62" spans="1:5" ht="186.75" customHeight="1" x14ac:dyDescent="0.2">
      <c r="A62" s="265"/>
      <c r="B62" s="188" t="s">
        <v>13</v>
      </c>
      <c r="C62" s="316" t="s">
        <v>515</v>
      </c>
      <c r="D62" s="316"/>
      <c r="E62" s="316"/>
    </row>
    <row r="63" spans="1:5" ht="15" customHeight="1" x14ac:dyDescent="0.2">
      <c r="A63" s="125"/>
      <c r="B63" s="122"/>
      <c r="C63" s="320"/>
      <c r="D63" s="320"/>
      <c r="E63" s="320"/>
    </row>
    <row r="64" spans="1:5" ht="42" customHeight="1" x14ac:dyDescent="0.2">
      <c r="A64" s="26"/>
      <c r="B64" s="188"/>
      <c r="C64" s="307"/>
      <c r="D64" s="307"/>
      <c r="E64" s="307"/>
    </row>
    <row r="65" spans="1:5" ht="43.5" customHeight="1" x14ac:dyDescent="0.2">
      <c r="A65" s="22"/>
      <c r="B65" s="37"/>
      <c r="C65" s="307"/>
      <c r="D65" s="307"/>
      <c r="E65" s="307"/>
    </row>
    <row r="66" spans="1:5" ht="57.75" customHeight="1" x14ac:dyDescent="0.2">
      <c r="A66" s="22"/>
      <c r="B66" s="37"/>
      <c r="C66" s="307"/>
      <c r="D66" s="307"/>
      <c r="E66" s="307"/>
    </row>
    <row r="67" spans="1:5" ht="39.75" customHeight="1" x14ac:dyDescent="0.2">
      <c r="A67" s="22"/>
      <c r="B67" s="37"/>
      <c r="C67" s="306"/>
      <c r="D67" s="306"/>
      <c r="E67" s="306"/>
    </row>
    <row r="68" spans="1:5" ht="15" customHeight="1" x14ac:dyDescent="0.2">
      <c r="A68" s="125"/>
      <c r="B68" s="20"/>
      <c r="C68" s="306"/>
      <c r="D68" s="306"/>
      <c r="E68" s="306"/>
    </row>
    <row r="69" spans="1:5" ht="42" customHeight="1" x14ac:dyDescent="0.2">
      <c r="A69" s="26"/>
      <c r="B69" s="188"/>
      <c r="C69" s="307"/>
      <c r="D69" s="307"/>
      <c r="E69" s="307"/>
    </row>
    <row r="70" spans="1:5" ht="43.5" customHeight="1" x14ac:dyDescent="0.2">
      <c r="A70" s="22"/>
      <c r="B70" s="37"/>
      <c r="C70" s="307"/>
      <c r="D70" s="307"/>
      <c r="E70" s="307"/>
    </row>
    <row r="71" spans="1:5" ht="57.75" customHeight="1" x14ac:dyDescent="0.2">
      <c r="A71" s="22"/>
      <c r="B71" s="37"/>
      <c r="C71" s="307"/>
      <c r="D71" s="307"/>
      <c r="E71" s="307"/>
    </row>
    <row r="72" spans="1:5" x14ac:dyDescent="0.2">
      <c r="A72" s="17"/>
      <c r="B72" s="17"/>
      <c r="C72" s="17"/>
      <c r="D72" s="17"/>
    </row>
    <row r="73" spans="1:5" x14ac:dyDescent="0.2">
      <c r="A73" s="17"/>
      <c r="B73" s="17"/>
      <c r="C73" s="17"/>
      <c r="D73" s="17"/>
    </row>
    <row r="74" spans="1:5" x14ac:dyDescent="0.2">
      <c r="A74" s="17"/>
      <c r="B74" s="17"/>
      <c r="C74" s="17"/>
      <c r="D74" s="17"/>
    </row>
    <row r="75" spans="1:5" x14ac:dyDescent="0.2">
      <c r="A75" s="17"/>
      <c r="B75" s="17"/>
      <c r="C75" s="17"/>
      <c r="D75" s="17"/>
    </row>
    <row r="76" spans="1:5" x14ac:dyDescent="0.2">
      <c r="A76" s="17"/>
      <c r="B76" s="17"/>
      <c r="C76" s="17"/>
      <c r="D76" s="17"/>
    </row>
    <row r="77" spans="1:5" x14ac:dyDescent="0.2">
      <c r="A77" s="17"/>
      <c r="B77" s="17"/>
      <c r="C77" s="17"/>
      <c r="D77" s="17"/>
    </row>
    <row r="78" spans="1:5" x14ac:dyDescent="0.2">
      <c r="A78" s="17"/>
      <c r="B78" s="17"/>
      <c r="C78" s="17"/>
      <c r="D78" s="17"/>
    </row>
    <row r="79" spans="1:5" x14ac:dyDescent="0.2">
      <c r="A79" s="17"/>
      <c r="B79" s="17"/>
      <c r="C79" s="17"/>
      <c r="D79" s="17"/>
    </row>
    <row r="80" spans="1:5" x14ac:dyDescent="0.2">
      <c r="A80" s="17"/>
      <c r="B80" s="17"/>
      <c r="C80" s="17"/>
      <c r="D80" s="17"/>
    </row>
    <row r="81" spans="1:4" x14ac:dyDescent="0.2">
      <c r="A81" s="17"/>
      <c r="B81" s="17"/>
      <c r="C81" s="17"/>
      <c r="D81" s="17"/>
    </row>
    <row r="82" spans="1:4" x14ac:dyDescent="0.2">
      <c r="A82" s="17"/>
      <c r="B82" s="17"/>
      <c r="C82" s="17"/>
      <c r="D82" s="17"/>
    </row>
    <row r="83" spans="1:4" x14ac:dyDescent="0.2">
      <c r="A83" s="17"/>
      <c r="B83" s="17"/>
      <c r="C83" s="17"/>
      <c r="D83" s="17"/>
    </row>
    <row r="84" spans="1:4" x14ac:dyDescent="0.2">
      <c r="A84" s="17"/>
      <c r="B84" s="17"/>
      <c r="C84" s="17"/>
      <c r="D84" s="17"/>
    </row>
    <row r="85" spans="1:4" x14ac:dyDescent="0.2">
      <c r="A85" s="17"/>
      <c r="B85" s="17"/>
      <c r="C85" s="17"/>
      <c r="D85" s="17"/>
    </row>
    <row r="86" spans="1:4" x14ac:dyDescent="0.2">
      <c r="A86" s="17"/>
      <c r="B86" s="17"/>
      <c r="C86" s="17"/>
      <c r="D86" s="17"/>
    </row>
    <row r="87" spans="1:4" x14ac:dyDescent="0.2">
      <c r="A87" s="17"/>
      <c r="B87" s="17"/>
      <c r="C87" s="17"/>
      <c r="D87" s="17"/>
    </row>
    <row r="88" spans="1:4" x14ac:dyDescent="0.2">
      <c r="A88" s="17"/>
      <c r="B88" s="17"/>
      <c r="C88" s="17"/>
      <c r="D88" s="17"/>
    </row>
    <row r="89" spans="1:4" x14ac:dyDescent="0.2">
      <c r="A89" s="17"/>
      <c r="B89" s="17"/>
      <c r="C89" s="17"/>
      <c r="D89" s="17"/>
    </row>
    <row r="90" spans="1:4" x14ac:dyDescent="0.2">
      <c r="A90" s="17"/>
      <c r="B90" s="17"/>
      <c r="C90" s="17"/>
      <c r="D90" s="17"/>
    </row>
    <row r="91" spans="1:4" x14ac:dyDescent="0.2">
      <c r="A91" s="17"/>
      <c r="B91" s="17"/>
      <c r="C91" s="17"/>
      <c r="D91" s="17"/>
    </row>
    <row r="92" spans="1:4" x14ac:dyDescent="0.2">
      <c r="A92" s="17"/>
      <c r="B92" s="17"/>
      <c r="C92" s="17"/>
      <c r="D92" s="17"/>
    </row>
  </sheetData>
  <customSheetViews>
    <customSheetView guid="{486D8616-8B7C-4865-954C-3E408E2AE1AB}" showGridLines="0">
      <selection activeCell="I42" sqref="I42"/>
      <rowBreaks count="1" manualBreakCount="1">
        <brk id="38" max="16383" man="1"/>
      </rowBreaks>
      <pageMargins left="0.23622047244094491" right="0.23622047244094491" top="0.23622047244094491" bottom="0.51181102362204722" header="0" footer="0.23622047244094491"/>
      <printOptions horizontalCentered="1"/>
      <pageSetup scale="78" orientation="portrait" r:id="rId1"/>
      <headerFooter alignWithMargins="0">
        <oddFooter>&amp;LRev. 13 May 2023
Approved By: Stephen Earl&amp;CExhibit SQM 1.0A Supplier Self Assessment&amp;RPage &amp;P/&amp;N</oddFooter>
      </headerFooter>
    </customSheetView>
  </customSheetViews>
  <mergeCells count="37">
    <mergeCell ref="C67:E67"/>
    <mergeCell ref="C68:E68"/>
    <mergeCell ref="C69:E69"/>
    <mergeCell ref="C70:E70"/>
    <mergeCell ref="C71:E71"/>
    <mergeCell ref="C62:E62"/>
    <mergeCell ref="C63:E63"/>
    <mergeCell ref="C64:E64"/>
    <mergeCell ref="C65:E65"/>
    <mergeCell ref="C66:E66"/>
    <mergeCell ref="C56:E56"/>
    <mergeCell ref="C57:E57"/>
    <mergeCell ref="C59:E59"/>
    <mergeCell ref="C58:E58"/>
    <mergeCell ref="C60:E61"/>
    <mergeCell ref="C38:D38"/>
    <mergeCell ref="C39:D39"/>
    <mergeCell ref="B4:D4"/>
    <mergeCell ref="A1:E1"/>
    <mergeCell ref="C33:E33"/>
    <mergeCell ref="C31:E31"/>
    <mergeCell ref="C21:E21"/>
    <mergeCell ref="C26:E26"/>
    <mergeCell ref="C34:E34"/>
    <mergeCell ref="C32:E32"/>
    <mergeCell ref="C40:D40"/>
    <mergeCell ref="C41:D41"/>
    <mergeCell ref="C45:E45"/>
    <mergeCell ref="C46:E46"/>
    <mergeCell ref="C47:E47"/>
    <mergeCell ref="C55:E55"/>
    <mergeCell ref="C48:E48"/>
    <mergeCell ref="C49:E49"/>
    <mergeCell ref="C52:E52"/>
    <mergeCell ref="C53:E53"/>
    <mergeCell ref="C54:E54"/>
    <mergeCell ref="C50:E50"/>
  </mergeCells>
  <printOptions horizontalCentered="1"/>
  <pageMargins left="0.23622047244094491" right="0.23622047244094491" top="0.23622047244094491" bottom="0.51181102362204722" header="0" footer="0.23622047244094491"/>
  <pageSetup scale="78" orientation="portrait" r:id="rId2"/>
  <headerFooter alignWithMargins="0">
    <oddFooter>&amp;LApproved By: Andrew Thomson
&amp;A, Page &amp;P of &amp;N&amp;CUncontrolled document if printed: &amp;D
&amp;F&amp;RExhibit SQM 1.0A : REV 16
Rev Date: 2025-06-27</oddFooter>
  </headerFooter>
  <rowBreaks count="1" manualBreakCount="1">
    <brk id="36" max="16383" man="1"/>
  </row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24E8FA-0620-43B3-BEEE-761AFB8389E9}">
  <dimension ref="A1:J79"/>
  <sheetViews>
    <sheetView zoomScaleNormal="100" workbookViewId="0"/>
  </sheetViews>
  <sheetFormatPr defaultRowHeight="15" x14ac:dyDescent="0.25"/>
  <cols>
    <col min="1" max="16384" width="9.140625" style="285"/>
  </cols>
  <sheetData>
    <row r="1" spans="1:10" ht="18.75" x14ac:dyDescent="0.3">
      <c r="A1" s="288" t="s">
        <v>476</v>
      </c>
    </row>
    <row r="3" spans="1:10" x14ac:dyDescent="0.25">
      <c r="A3" s="285" t="s">
        <v>475</v>
      </c>
    </row>
    <row r="4" spans="1:10" x14ac:dyDescent="0.25">
      <c r="A4" s="285" t="s">
        <v>474</v>
      </c>
    </row>
    <row r="5" spans="1:10" x14ac:dyDescent="0.25">
      <c r="A5" s="285" t="s">
        <v>473</v>
      </c>
    </row>
    <row r="6" spans="1:10" x14ac:dyDescent="0.25">
      <c r="A6" s="285" t="s">
        <v>472</v>
      </c>
    </row>
    <row r="7" spans="1:10" ht="28.5" customHeight="1" x14ac:dyDescent="0.25">
      <c r="A7" s="322" t="s">
        <v>477</v>
      </c>
      <c r="B7" s="321"/>
      <c r="C7" s="321"/>
      <c r="D7" s="321"/>
      <c r="E7" s="321"/>
      <c r="F7" s="321"/>
      <c r="G7" s="321"/>
      <c r="H7" s="321"/>
      <c r="I7" s="321"/>
      <c r="J7" s="321"/>
    </row>
    <row r="8" spans="1:10" x14ac:dyDescent="0.25">
      <c r="A8" s="285" t="s">
        <v>471</v>
      </c>
    </row>
    <row r="9" spans="1:10" x14ac:dyDescent="0.25">
      <c r="A9" s="289" t="s">
        <v>478</v>
      </c>
    </row>
    <row r="11" spans="1:10" x14ac:dyDescent="0.25">
      <c r="A11" s="287" t="s">
        <v>316</v>
      </c>
    </row>
    <row r="12" spans="1:10" x14ac:dyDescent="0.25">
      <c r="A12" s="289" t="s">
        <v>479</v>
      </c>
    </row>
    <row r="13" spans="1:10" x14ac:dyDescent="0.25">
      <c r="A13" s="285" t="s">
        <v>470</v>
      </c>
    </row>
    <row r="14" spans="1:10" x14ac:dyDescent="0.25">
      <c r="A14" s="285" t="s">
        <v>443</v>
      </c>
    </row>
    <row r="15" spans="1:10" x14ac:dyDescent="0.25">
      <c r="A15" s="285" t="s">
        <v>442</v>
      </c>
    </row>
    <row r="16" spans="1:10" x14ac:dyDescent="0.25">
      <c r="A16" s="285" t="s">
        <v>441</v>
      </c>
    </row>
    <row r="17" spans="1:10" ht="31.5" customHeight="1" x14ac:dyDescent="0.25">
      <c r="A17" s="321" t="s">
        <v>469</v>
      </c>
      <c r="B17" s="321"/>
      <c r="C17" s="321"/>
      <c r="D17" s="321"/>
      <c r="E17" s="321"/>
      <c r="F17" s="321"/>
      <c r="G17" s="321"/>
      <c r="H17" s="321"/>
      <c r="I17" s="321"/>
      <c r="J17" s="321"/>
    </row>
    <row r="18" spans="1:10" ht="29.25" customHeight="1" x14ac:dyDescent="0.25">
      <c r="A18" s="321" t="s">
        <v>445</v>
      </c>
      <c r="B18" s="321"/>
      <c r="C18" s="321"/>
      <c r="D18" s="321"/>
      <c r="E18" s="321"/>
      <c r="F18" s="321"/>
      <c r="G18" s="321"/>
      <c r="H18" s="321"/>
      <c r="I18" s="321"/>
      <c r="J18" s="321"/>
    </row>
    <row r="20" spans="1:10" x14ac:dyDescent="0.25">
      <c r="A20" s="287" t="s">
        <v>319</v>
      </c>
    </row>
    <row r="21" spans="1:10" x14ac:dyDescent="0.25">
      <c r="A21" s="285" t="s">
        <v>454</v>
      </c>
    </row>
    <row r="22" spans="1:10" x14ac:dyDescent="0.25">
      <c r="A22" s="285" t="s">
        <v>470</v>
      </c>
    </row>
    <row r="23" spans="1:10" x14ac:dyDescent="0.25">
      <c r="A23" s="285" t="s">
        <v>443</v>
      </c>
    </row>
    <row r="24" spans="1:10" x14ac:dyDescent="0.25">
      <c r="A24" s="285" t="s">
        <v>442</v>
      </c>
    </row>
    <row r="25" spans="1:10" x14ac:dyDescent="0.25">
      <c r="A25" s="285" t="s">
        <v>441</v>
      </c>
    </row>
    <row r="26" spans="1:10" ht="29.25" customHeight="1" x14ac:dyDescent="0.25">
      <c r="A26" s="321" t="s">
        <v>469</v>
      </c>
      <c r="B26" s="321"/>
      <c r="C26" s="321"/>
      <c r="D26" s="321"/>
      <c r="E26" s="321"/>
      <c r="F26" s="321"/>
      <c r="G26" s="321"/>
      <c r="H26" s="321"/>
      <c r="I26" s="321"/>
      <c r="J26" s="321"/>
    </row>
    <row r="27" spans="1:10" ht="30.75" customHeight="1" x14ac:dyDescent="0.25">
      <c r="A27" s="321" t="s">
        <v>445</v>
      </c>
      <c r="B27" s="321"/>
      <c r="C27" s="321"/>
      <c r="D27" s="321"/>
      <c r="E27" s="321"/>
      <c r="F27" s="321"/>
      <c r="G27" s="321"/>
      <c r="H27" s="321"/>
      <c r="I27" s="321"/>
      <c r="J27" s="321"/>
    </row>
    <row r="29" spans="1:10" x14ac:dyDescent="0.25">
      <c r="A29" s="287" t="s">
        <v>430</v>
      </c>
    </row>
    <row r="30" spans="1:10" x14ac:dyDescent="0.25">
      <c r="A30" s="285" t="s">
        <v>454</v>
      </c>
    </row>
    <row r="31" spans="1:10" x14ac:dyDescent="0.25">
      <c r="A31" s="285" t="s">
        <v>464</v>
      </c>
    </row>
    <row r="32" spans="1:10" x14ac:dyDescent="0.25">
      <c r="A32" s="286" t="s">
        <v>453</v>
      </c>
    </row>
    <row r="33" spans="1:10" x14ac:dyDescent="0.25">
      <c r="A33" s="285" t="s">
        <v>468</v>
      </c>
    </row>
    <row r="34" spans="1:10" x14ac:dyDescent="0.25">
      <c r="A34" s="285" t="s">
        <v>467</v>
      </c>
    </row>
    <row r="35" spans="1:10" x14ac:dyDescent="0.25">
      <c r="A35" s="285" t="s">
        <v>466</v>
      </c>
    </row>
    <row r="36" spans="1:10" ht="28.5" customHeight="1" x14ac:dyDescent="0.25">
      <c r="A36" s="321" t="s">
        <v>465</v>
      </c>
      <c r="B36" s="321"/>
      <c r="C36" s="321"/>
      <c r="D36" s="321"/>
      <c r="E36" s="321"/>
      <c r="F36" s="321"/>
      <c r="G36" s="321"/>
      <c r="H36" s="321"/>
      <c r="I36" s="321"/>
      <c r="J36" s="321"/>
    </row>
    <row r="37" spans="1:10" x14ac:dyDescent="0.25">
      <c r="A37" s="286" t="s">
        <v>449</v>
      </c>
    </row>
    <row r="38" spans="1:10" x14ac:dyDescent="0.25">
      <c r="A38" s="285" t="s">
        <v>459</v>
      </c>
    </row>
    <row r="39" spans="1:10" x14ac:dyDescent="0.25">
      <c r="A39" s="285" t="s">
        <v>447</v>
      </c>
    </row>
    <row r="40" spans="1:10" x14ac:dyDescent="0.25">
      <c r="A40" s="285" t="s">
        <v>458</v>
      </c>
    </row>
    <row r="41" spans="1:10" ht="33" customHeight="1" x14ac:dyDescent="0.25">
      <c r="A41" s="321" t="s">
        <v>445</v>
      </c>
      <c r="B41" s="321"/>
      <c r="C41" s="321"/>
      <c r="D41" s="321"/>
      <c r="E41" s="321"/>
      <c r="F41" s="321"/>
      <c r="G41" s="321"/>
      <c r="H41" s="321"/>
      <c r="I41" s="321"/>
      <c r="J41" s="321"/>
    </row>
    <row r="42" spans="1:10" x14ac:dyDescent="0.25">
      <c r="A42" s="286" t="s">
        <v>444</v>
      </c>
    </row>
    <row r="43" spans="1:10" x14ac:dyDescent="0.25">
      <c r="A43" s="285" t="s">
        <v>457</v>
      </c>
    </row>
    <row r="44" spans="1:10" x14ac:dyDescent="0.25">
      <c r="A44" s="285" t="s">
        <v>456</v>
      </c>
    </row>
    <row r="45" spans="1:10" x14ac:dyDescent="0.25">
      <c r="A45" s="285" t="s">
        <v>455</v>
      </c>
    </row>
    <row r="47" spans="1:10" x14ac:dyDescent="0.25">
      <c r="A47" s="287" t="s">
        <v>431</v>
      </c>
    </row>
    <row r="48" spans="1:10" x14ac:dyDescent="0.25">
      <c r="A48" s="285" t="s">
        <v>454</v>
      </c>
    </row>
    <row r="49" spans="1:10" x14ac:dyDescent="0.25">
      <c r="A49" s="285" t="s">
        <v>464</v>
      </c>
    </row>
    <row r="50" spans="1:10" x14ac:dyDescent="0.25">
      <c r="A50" s="286" t="s">
        <v>453</v>
      </c>
    </row>
    <row r="51" spans="1:10" x14ac:dyDescent="0.25">
      <c r="A51" s="285" t="s">
        <v>463</v>
      </c>
    </row>
    <row r="52" spans="1:10" x14ac:dyDescent="0.25">
      <c r="A52" s="285" t="s">
        <v>462</v>
      </c>
    </row>
    <row r="53" spans="1:10" x14ac:dyDescent="0.25">
      <c r="A53" s="285" t="s">
        <v>461</v>
      </c>
    </row>
    <row r="54" spans="1:10" ht="30" customHeight="1" x14ac:dyDescent="0.25">
      <c r="A54" s="321" t="s">
        <v>460</v>
      </c>
      <c r="B54" s="321"/>
      <c r="C54" s="321"/>
      <c r="D54" s="321"/>
      <c r="E54" s="321"/>
      <c r="F54" s="321"/>
      <c r="G54" s="321"/>
      <c r="H54" s="321"/>
      <c r="I54" s="321"/>
      <c r="J54" s="321"/>
    </row>
    <row r="55" spans="1:10" x14ac:dyDescent="0.25">
      <c r="A55" s="286" t="s">
        <v>449</v>
      </c>
    </row>
    <row r="56" spans="1:10" x14ac:dyDescent="0.25">
      <c r="A56" s="285" t="s">
        <v>459</v>
      </c>
    </row>
    <row r="57" spans="1:10" x14ac:dyDescent="0.25">
      <c r="A57" s="285" t="s">
        <v>447</v>
      </c>
    </row>
    <row r="58" spans="1:10" x14ac:dyDescent="0.25">
      <c r="A58" s="285" t="s">
        <v>458</v>
      </c>
    </row>
    <row r="59" spans="1:10" ht="28.5" customHeight="1" x14ac:dyDescent="0.25">
      <c r="A59" s="321" t="s">
        <v>445</v>
      </c>
      <c r="B59" s="321"/>
      <c r="C59" s="321"/>
      <c r="D59" s="321"/>
      <c r="E59" s="321"/>
      <c r="F59" s="321"/>
      <c r="G59" s="321"/>
      <c r="H59" s="321"/>
      <c r="I59" s="321"/>
      <c r="J59" s="321"/>
    </row>
    <row r="60" spans="1:10" x14ac:dyDescent="0.25">
      <c r="A60" s="286" t="s">
        <v>449</v>
      </c>
    </row>
    <row r="61" spans="1:10" x14ac:dyDescent="0.25">
      <c r="A61" s="285" t="s">
        <v>457</v>
      </c>
    </row>
    <row r="62" spans="1:10" x14ac:dyDescent="0.25">
      <c r="A62" s="285" t="s">
        <v>456</v>
      </c>
    </row>
    <row r="63" spans="1:10" x14ac:dyDescent="0.25">
      <c r="A63" s="285" t="s">
        <v>455</v>
      </c>
    </row>
    <row r="65" spans="1:10" x14ac:dyDescent="0.25">
      <c r="A65" s="287" t="s">
        <v>317</v>
      </c>
    </row>
    <row r="66" spans="1:10" x14ac:dyDescent="0.25">
      <c r="A66" s="285" t="s">
        <v>454</v>
      </c>
    </row>
    <row r="67" spans="1:10" x14ac:dyDescent="0.25">
      <c r="A67" s="286" t="s">
        <v>453</v>
      </c>
    </row>
    <row r="68" spans="1:10" x14ac:dyDescent="0.25">
      <c r="A68" s="285" t="s">
        <v>452</v>
      </c>
    </row>
    <row r="69" spans="1:10" x14ac:dyDescent="0.25">
      <c r="A69" s="285" t="s">
        <v>451</v>
      </c>
    </row>
    <row r="70" spans="1:10" x14ac:dyDescent="0.25">
      <c r="A70" s="285" t="s">
        <v>450</v>
      </c>
    </row>
    <row r="71" spans="1:10" x14ac:dyDescent="0.25">
      <c r="A71" s="286" t="s">
        <v>449</v>
      </c>
    </row>
    <row r="72" spans="1:10" x14ac:dyDescent="0.25">
      <c r="A72" s="285" t="s">
        <v>448</v>
      </c>
    </row>
    <row r="73" spans="1:10" x14ac:dyDescent="0.25">
      <c r="A73" s="285" t="s">
        <v>447</v>
      </c>
    </row>
    <row r="74" spans="1:10" x14ac:dyDescent="0.25">
      <c r="A74" s="285" t="s">
        <v>446</v>
      </c>
    </row>
    <row r="75" spans="1:10" ht="26.25" customHeight="1" x14ac:dyDescent="0.25">
      <c r="A75" s="321" t="s">
        <v>445</v>
      </c>
      <c r="B75" s="321"/>
      <c r="C75" s="321"/>
      <c r="D75" s="321"/>
      <c r="E75" s="321"/>
      <c r="F75" s="321"/>
      <c r="G75" s="321"/>
      <c r="H75" s="321"/>
      <c r="I75" s="321"/>
      <c r="J75" s="321"/>
    </row>
    <row r="76" spans="1:10" x14ac:dyDescent="0.25">
      <c r="A76" s="286" t="s">
        <v>444</v>
      </c>
    </row>
    <row r="77" spans="1:10" x14ac:dyDescent="0.25">
      <c r="A77" s="285" t="s">
        <v>443</v>
      </c>
    </row>
    <row r="78" spans="1:10" x14ac:dyDescent="0.25">
      <c r="A78" s="285" t="s">
        <v>442</v>
      </c>
    </row>
    <row r="79" spans="1:10" x14ac:dyDescent="0.25">
      <c r="A79" s="285" t="s">
        <v>441</v>
      </c>
    </row>
  </sheetData>
  <mergeCells count="10">
    <mergeCell ref="A41:J41"/>
    <mergeCell ref="A54:J54"/>
    <mergeCell ref="A59:J59"/>
    <mergeCell ref="A75:J75"/>
    <mergeCell ref="A7:J7"/>
    <mergeCell ref="A17:J17"/>
    <mergeCell ref="A18:J18"/>
    <mergeCell ref="A26:J26"/>
    <mergeCell ref="A27:J27"/>
    <mergeCell ref="A36:J36"/>
  </mergeCells>
  <printOptions horizontalCentered="1"/>
  <pageMargins left="0.23622047244094491" right="0.23622047244094491" top="0.23622047244094491" bottom="0.51181102362204722" header="0" footer="0.23622047244094491"/>
  <pageSetup scale="78" orientation="portrait" r:id="rId1"/>
  <headerFooter alignWithMargins="0">
    <oddFooter>&amp;LApproved By: Andrew Thomson
&amp;A, Page &amp;P of &amp;N&amp;CUncontrolled document if printed: &amp;D
&amp;F&amp;RExhibit SQM 1.0A : REV 16
Rev Date: 2025-06-27</oddFooter>
  </headerFooter>
  <rowBreaks count="1" manualBreakCount="1">
    <brk id="45"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E10D93-F4C2-48E2-A69C-34202149893F}">
  <sheetPr>
    <tabColor rgb="FFFFFF00"/>
  </sheetPr>
  <dimension ref="A1:J25"/>
  <sheetViews>
    <sheetView zoomScaleNormal="100" workbookViewId="0">
      <selection activeCell="D23" sqref="D23"/>
    </sheetView>
  </sheetViews>
  <sheetFormatPr defaultRowHeight="15" x14ac:dyDescent="0.25"/>
  <cols>
    <col min="1" max="1" width="9.140625" style="290"/>
    <col min="2" max="2" width="5.140625" style="290" bestFit="1" customWidth="1"/>
    <col min="3" max="3" width="6.28515625" style="290" bestFit="1" customWidth="1"/>
    <col min="4" max="4" width="84.85546875" style="290" customWidth="1"/>
    <col min="5" max="16384" width="9.140625" style="290"/>
  </cols>
  <sheetData>
    <row r="1" spans="1:10" ht="49.5" customHeight="1" x14ac:dyDescent="0.4">
      <c r="A1" s="305" t="s">
        <v>34</v>
      </c>
      <c r="B1" s="305"/>
      <c r="C1" s="305"/>
      <c r="D1" s="305"/>
      <c r="E1" s="305"/>
    </row>
    <row r="4" spans="1:10" ht="17.25" x14ac:dyDescent="0.3">
      <c r="A4" s="291"/>
      <c r="B4" s="291"/>
      <c r="C4" s="291"/>
      <c r="D4" s="292" t="s">
        <v>483</v>
      </c>
    </row>
    <row r="5" spans="1:10" ht="17.25" x14ac:dyDescent="0.3">
      <c r="A5" s="291"/>
      <c r="B5" s="291"/>
      <c r="C5" s="291"/>
      <c r="D5" s="291"/>
    </row>
    <row r="6" spans="1:10" ht="34.5" x14ac:dyDescent="0.3">
      <c r="A6" s="291"/>
      <c r="B6" s="291"/>
      <c r="C6" s="291"/>
      <c r="D6" s="293" t="s">
        <v>484</v>
      </c>
    </row>
    <row r="7" spans="1:10" ht="17.25" x14ac:dyDescent="0.3">
      <c r="A7" s="291">
        <v>1</v>
      </c>
      <c r="B7" s="291"/>
      <c r="C7" s="291"/>
      <c r="D7" s="291" t="s">
        <v>485</v>
      </c>
    </row>
    <row r="8" spans="1:10" ht="34.5" x14ac:dyDescent="0.3">
      <c r="A8" s="291"/>
      <c r="B8" s="291">
        <v>1.1000000000000001</v>
      </c>
      <c r="C8" s="291"/>
      <c r="D8" s="294" t="s">
        <v>486</v>
      </c>
      <c r="H8" s="295"/>
    </row>
    <row r="9" spans="1:10" ht="86.25" x14ac:dyDescent="0.3">
      <c r="A9" s="296" t="s">
        <v>487</v>
      </c>
      <c r="B9" s="296">
        <v>1.2</v>
      </c>
      <c r="C9" s="297"/>
      <c r="D9" s="298" t="s">
        <v>488</v>
      </c>
      <c r="E9" s="299" t="s">
        <v>489</v>
      </c>
      <c r="H9" s="296" t="s">
        <v>490</v>
      </c>
      <c r="I9" s="300"/>
      <c r="J9" s="300"/>
    </row>
    <row r="10" spans="1:10" ht="69" x14ac:dyDescent="0.3">
      <c r="A10" s="291"/>
      <c r="B10" s="291"/>
      <c r="C10" s="291" t="s">
        <v>491</v>
      </c>
      <c r="D10" s="294" t="s">
        <v>492</v>
      </c>
    </row>
    <row r="11" spans="1:10" ht="34.5" x14ac:dyDescent="0.3">
      <c r="A11" s="291"/>
      <c r="B11" s="291"/>
      <c r="C11" s="291" t="s">
        <v>493</v>
      </c>
      <c r="D11" s="294" t="s">
        <v>494</v>
      </c>
    </row>
    <row r="12" spans="1:10" ht="51.75" x14ac:dyDescent="0.3">
      <c r="A12" s="291"/>
      <c r="B12" s="291"/>
      <c r="C12" s="291" t="s">
        <v>495</v>
      </c>
      <c r="D12" s="294" t="s">
        <v>496</v>
      </c>
    </row>
    <row r="13" spans="1:10" ht="17.25" x14ac:dyDescent="0.3">
      <c r="A13" s="291"/>
      <c r="B13" s="291"/>
      <c r="C13" s="291" t="s">
        <v>497</v>
      </c>
      <c r="D13" s="294" t="s">
        <v>498</v>
      </c>
    </row>
    <row r="14" spans="1:10" ht="34.5" x14ac:dyDescent="0.3">
      <c r="A14" s="291"/>
      <c r="B14" s="291"/>
      <c r="C14" s="291" t="s">
        <v>499</v>
      </c>
      <c r="D14" s="294" t="s">
        <v>500</v>
      </c>
    </row>
    <row r="15" spans="1:10" ht="86.25" x14ac:dyDescent="0.3">
      <c r="A15" s="291"/>
      <c r="B15" s="291">
        <v>1.3</v>
      </c>
      <c r="C15" s="291"/>
      <c r="D15" s="294" t="s">
        <v>525</v>
      </c>
    </row>
    <row r="16" spans="1:10" ht="34.5" x14ac:dyDescent="0.3">
      <c r="A16" s="291"/>
      <c r="B16" s="291">
        <v>1.4</v>
      </c>
      <c r="C16" s="291"/>
      <c r="D16" s="294" t="s">
        <v>501</v>
      </c>
    </row>
    <row r="17" spans="1:4" ht="17.25" x14ac:dyDescent="0.3">
      <c r="A17" s="291"/>
      <c r="B17" s="291">
        <v>1.5</v>
      </c>
      <c r="C17" s="291"/>
      <c r="D17" s="294" t="s">
        <v>502</v>
      </c>
    </row>
    <row r="18" spans="1:4" ht="17.25" x14ac:dyDescent="0.3">
      <c r="A18" s="291"/>
      <c r="B18" s="291">
        <v>1.6</v>
      </c>
      <c r="C18" s="291"/>
      <c r="D18" s="294" t="s">
        <v>503</v>
      </c>
    </row>
    <row r="19" spans="1:4" ht="34.5" x14ac:dyDescent="0.3">
      <c r="A19" s="291"/>
      <c r="B19" s="291">
        <v>1.7</v>
      </c>
      <c r="C19" s="291"/>
      <c r="D19" s="294" t="s">
        <v>504</v>
      </c>
    </row>
    <row r="20" spans="1:4" ht="86.25" x14ac:dyDescent="0.3">
      <c r="A20" s="291">
        <v>2</v>
      </c>
      <c r="B20" s="291"/>
      <c r="C20" s="291"/>
      <c r="D20" s="294" t="s">
        <v>523</v>
      </c>
    </row>
    <row r="21" spans="1:4" ht="34.5" x14ac:dyDescent="0.3">
      <c r="A21" s="291"/>
      <c r="B21" s="291">
        <v>2.1</v>
      </c>
      <c r="C21" s="291"/>
      <c r="D21" s="294" t="s">
        <v>505</v>
      </c>
    </row>
    <row r="22" spans="1:4" ht="69" x14ac:dyDescent="0.3">
      <c r="A22" s="291"/>
      <c r="B22" s="291"/>
      <c r="C22" s="291" t="s">
        <v>506</v>
      </c>
      <c r="D22" s="294" t="s">
        <v>507</v>
      </c>
    </row>
    <row r="23" spans="1:4" ht="51.75" x14ac:dyDescent="0.3">
      <c r="A23" s="291"/>
      <c r="B23" s="291"/>
      <c r="C23" s="291" t="s">
        <v>508</v>
      </c>
      <c r="D23" s="301" t="s">
        <v>509</v>
      </c>
    </row>
    <row r="24" spans="1:4" ht="69" x14ac:dyDescent="0.3">
      <c r="A24" s="291">
        <v>3</v>
      </c>
      <c r="B24" s="291"/>
      <c r="C24" s="291"/>
      <c r="D24" s="294" t="s">
        <v>510</v>
      </c>
    </row>
    <row r="25" spans="1:4" ht="17.25" x14ac:dyDescent="0.3">
      <c r="A25" s="291">
        <v>4</v>
      </c>
      <c r="B25" s="291"/>
      <c r="C25" s="291"/>
      <c r="D25" s="294" t="s">
        <v>524</v>
      </c>
    </row>
  </sheetData>
  <mergeCells count="1">
    <mergeCell ref="A1:E1"/>
  </mergeCells>
  <pageMargins left="0.23622047244094491" right="0.23622047244094491" top="0.23622047244094491" bottom="0.51181102362204722" header="0" footer="0.23622047244094491"/>
  <pageSetup scale="78" orientation="portrait" r:id="rId1"/>
  <headerFooter alignWithMargins="0">
    <oddFooter>&amp;LApproved By: Andrew Thomson
&amp;A, Page &amp;P of &amp;N&amp;CUncontrolled document if printed: &amp;D
&amp;F&amp;RExhibit SQM 1.0A : REV 16
Rev Date: 2025-06-27</oddFooter>
  </headerFooter>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58"/>
  <sheetViews>
    <sheetView showGridLines="0" tabSelected="1" zoomScaleNormal="100" zoomScaleSheetLayoutView="100" workbookViewId="0">
      <selection activeCell="A51" sqref="A51:L53"/>
    </sheetView>
  </sheetViews>
  <sheetFormatPr defaultColWidth="11.42578125" defaultRowHeight="12.75" x14ac:dyDescent="0.2"/>
  <cols>
    <col min="1" max="4" width="11.42578125" customWidth="1"/>
    <col min="5" max="5" width="11.7109375" customWidth="1"/>
    <col min="6" max="6" width="2.42578125" customWidth="1"/>
    <col min="7" max="7" width="11.7109375" customWidth="1"/>
    <col min="8" max="8" width="11.7109375" hidden="1" customWidth="1"/>
    <col min="9" max="9" width="13.42578125" customWidth="1"/>
    <col min="10" max="10" width="13" customWidth="1"/>
    <col min="11" max="11" width="11.42578125" customWidth="1"/>
    <col min="12" max="12" width="22.140625" customWidth="1"/>
    <col min="17" max="18" width="13.28515625" bestFit="1" customWidth="1"/>
    <col min="19" max="20" width="11.85546875" bestFit="1" customWidth="1"/>
  </cols>
  <sheetData>
    <row r="1" spans="1:22" ht="12.75" customHeight="1" x14ac:dyDescent="0.2">
      <c r="J1" s="386" t="s">
        <v>417</v>
      </c>
      <c r="K1" s="386"/>
      <c r="L1" s="387"/>
    </row>
    <row r="2" spans="1:22" ht="19.5" customHeight="1" x14ac:dyDescent="0.35">
      <c r="A2" s="41"/>
      <c r="B2" s="41"/>
      <c r="C2" s="41"/>
      <c r="D2" s="41"/>
      <c r="E2" s="42" t="s">
        <v>43</v>
      </c>
      <c r="F2" s="41"/>
      <c r="G2" s="41"/>
      <c r="H2" s="41"/>
      <c r="I2" s="41"/>
      <c r="J2" s="386"/>
      <c r="K2" s="386"/>
      <c r="L2" s="387"/>
    </row>
    <row r="3" spans="1:22" ht="18.75" customHeight="1" x14ac:dyDescent="0.25">
      <c r="A3" s="3"/>
      <c r="B3" s="3"/>
      <c r="C3" s="3"/>
      <c r="D3" s="3"/>
      <c r="E3" s="42" t="s">
        <v>44</v>
      </c>
      <c r="F3" s="3"/>
      <c r="G3" s="3"/>
      <c r="H3" s="3"/>
      <c r="I3" s="3"/>
      <c r="J3" s="388" t="s">
        <v>416</v>
      </c>
      <c r="K3" s="388"/>
      <c r="L3" s="269"/>
    </row>
    <row r="4" spans="1:22" ht="12.75" customHeight="1" x14ac:dyDescent="0.25">
      <c r="A4" s="3"/>
      <c r="B4" s="3"/>
      <c r="C4" s="3"/>
      <c r="D4" s="3"/>
      <c r="E4" s="42"/>
      <c r="F4" s="3"/>
      <c r="G4" s="3"/>
      <c r="H4" s="3"/>
      <c r="I4" s="3"/>
      <c r="J4" s="303"/>
      <c r="K4" s="303"/>
      <c r="L4" s="304"/>
      <c r="V4" s="280"/>
    </row>
    <row r="5" spans="1:22" ht="12.75" customHeight="1" x14ac:dyDescent="0.25">
      <c r="A5" s="3"/>
      <c r="B5" s="3"/>
      <c r="C5" s="3"/>
      <c r="D5" s="3"/>
      <c r="E5" s="42"/>
      <c r="F5" s="3"/>
      <c r="G5" s="389" t="s">
        <v>526</v>
      </c>
      <c r="H5" s="389"/>
      <c r="I5" s="389"/>
      <c r="J5" s="389"/>
      <c r="K5" s="389"/>
      <c r="L5" s="389"/>
      <c r="V5" s="280"/>
    </row>
    <row r="6" spans="1:22" ht="12.75" customHeight="1" x14ac:dyDescent="0.25">
      <c r="A6" s="3"/>
      <c r="B6" s="3"/>
      <c r="C6" s="3"/>
      <c r="D6" s="3"/>
      <c r="E6" s="3"/>
      <c r="F6" s="3"/>
      <c r="G6" s="390" t="s">
        <v>518</v>
      </c>
      <c r="H6" s="390"/>
      <c r="I6" s="390"/>
      <c r="J6" s="390" t="s">
        <v>519</v>
      </c>
      <c r="K6" s="390"/>
      <c r="L6" s="390"/>
      <c r="V6" s="280"/>
    </row>
    <row r="7" spans="1:22" ht="12.75" customHeight="1" x14ac:dyDescent="0.25">
      <c r="A7" s="3"/>
      <c r="B7" s="3"/>
      <c r="C7" s="3"/>
      <c r="D7" s="3"/>
      <c r="E7" s="3"/>
      <c r="F7" s="3"/>
      <c r="G7" s="391"/>
      <c r="H7" s="392"/>
      <c r="I7" s="393"/>
      <c r="J7" s="391"/>
      <c r="K7" s="392"/>
      <c r="L7" s="393"/>
      <c r="V7" s="280"/>
    </row>
    <row r="8" spans="1:22" ht="12.75" customHeight="1" x14ac:dyDescent="0.25">
      <c r="A8" s="3"/>
      <c r="B8" s="3"/>
      <c r="C8" s="3"/>
      <c r="D8" s="3"/>
      <c r="E8" s="3"/>
      <c r="F8" s="3"/>
      <c r="G8" s="394"/>
      <c r="H8" s="395"/>
      <c r="I8" s="396"/>
      <c r="J8" s="394"/>
      <c r="K8" s="395"/>
      <c r="L8" s="396"/>
      <c r="V8" s="280"/>
    </row>
    <row r="9" spans="1:22" ht="12.75" customHeight="1" x14ac:dyDescent="0.25">
      <c r="A9" s="3"/>
      <c r="B9" s="3"/>
      <c r="C9" s="3"/>
      <c r="D9" s="3"/>
    </row>
    <row r="10" spans="1:22" ht="12.75" customHeight="1" x14ac:dyDescent="0.2">
      <c r="A10" s="365" t="s">
        <v>482</v>
      </c>
      <c r="B10" s="366"/>
      <c r="C10" s="367"/>
      <c r="D10" s="367"/>
      <c r="E10" s="367"/>
      <c r="G10" s="368" t="s">
        <v>0</v>
      </c>
      <c r="H10" s="369"/>
      <c r="I10" s="370"/>
      <c r="J10" s="384"/>
      <c r="K10" s="381"/>
      <c r="L10" s="385"/>
    </row>
    <row r="11" spans="1:22" x14ac:dyDescent="0.2">
      <c r="A11" s="365" t="s">
        <v>314</v>
      </c>
      <c r="B11" s="366"/>
      <c r="C11" s="377" t="s">
        <v>319</v>
      </c>
      <c r="D11" s="378"/>
      <c r="E11" s="379"/>
      <c r="G11" s="368" t="s">
        <v>29</v>
      </c>
      <c r="H11" s="369"/>
      <c r="I11" s="370"/>
      <c r="J11" s="381"/>
      <c r="K11" s="382"/>
      <c r="L11" s="383"/>
    </row>
    <row r="12" spans="1:22" x14ac:dyDescent="0.2">
      <c r="A12" s="374" t="s">
        <v>36</v>
      </c>
      <c r="B12" s="366"/>
      <c r="C12" s="380"/>
      <c r="D12" s="380"/>
      <c r="E12" s="380"/>
      <c r="G12" s="368" t="s">
        <v>30</v>
      </c>
      <c r="H12" s="369"/>
      <c r="I12" s="370"/>
      <c r="J12" s="381"/>
      <c r="K12" s="382"/>
      <c r="L12" s="383"/>
    </row>
    <row r="13" spans="1:22" x14ac:dyDescent="0.2">
      <c r="A13" s="375" t="s">
        <v>26</v>
      </c>
      <c r="B13" s="376"/>
      <c r="C13" s="380"/>
      <c r="D13" s="380"/>
      <c r="E13" s="380"/>
      <c r="G13" s="397" t="s">
        <v>31</v>
      </c>
      <c r="H13" s="398"/>
      <c r="I13" s="399"/>
      <c r="J13" s="415"/>
      <c r="K13" s="416"/>
      <c r="L13" s="417"/>
    </row>
    <row r="14" spans="1:22" x14ac:dyDescent="0.2">
      <c r="A14" s="1"/>
      <c r="G14" s="325"/>
      <c r="H14" s="325"/>
      <c r="I14" s="325"/>
      <c r="J14" s="341"/>
      <c r="K14" s="342"/>
      <c r="L14" s="342"/>
    </row>
    <row r="15" spans="1:22" ht="13.5" customHeight="1" x14ac:dyDescent="0.2">
      <c r="A15" s="371" t="s">
        <v>27</v>
      </c>
      <c r="B15" s="373"/>
      <c r="C15" s="373"/>
    </row>
    <row r="16" spans="1:22" ht="13.5" customHeight="1" x14ac:dyDescent="0.25">
      <c r="A16" s="372"/>
      <c r="B16" s="373"/>
      <c r="C16" s="373"/>
      <c r="J16" s="61" t="s">
        <v>78</v>
      </c>
      <c r="K16" s="343">
        <f>AVERAGE(G20,G23,G26,G29,G32,G35)</f>
        <v>0</v>
      </c>
      <c r="L16" s="344"/>
    </row>
    <row r="17" spans="1:15" x14ac:dyDescent="0.2">
      <c r="K17" s="345"/>
      <c r="L17" s="346"/>
    </row>
    <row r="18" spans="1:15" x14ac:dyDescent="0.2">
      <c r="G18" s="15" t="s">
        <v>6</v>
      </c>
      <c r="H18" s="281"/>
      <c r="K18" s="347"/>
      <c r="L18" s="348"/>
    </row>
    <row r="19" spans="1:15" x14ac:dyDescent="0.2">
      <c r="G19" s="14" t="s">
        <v>7</v>
      </c>
      <c r="H19" s="14"/>
    </row>
    <row r="20" spans="1:15" ht="18.75" customHeight="1" x14ac:dyDescent="0.2">
      <c r="A20" s="13">
        <v>1</v>
      </c>
      <c r="B20" s="6" t="s">
        <v>320</v>
      </c>
      <c r="C20" s="7"/>
      <c r="D20" s="7"/>
      <c r="E20" s="7"/>
      <c r="G20" s="400" t="str">
        <f>IF(C11="Select Supplier Type",APQP!$E$31,IF(C11="Purchased Part Production Suppliers",APQP!$E$31,"N/A"))</f>
        <v>N/A</v>
      </c>
      <c r="H20" s="282" t="str">
        <f>IF(G20="N/A","N/A",
IF(G20&gt;=0.8,"G",
IF(AND(G20&lt;0.8,G20&gt;0.59),"Y",
IF(G20&lt;=0.59,"R",0))))</f>
        <v>N/A</v>
      </c>
      <c r="I20" s="276"/>
      <c r="J20" s="13" t="s">
        <v>318</v>
      </c>
      <c r="O20" s="118"/>
    </row>
    <row r="21" spans="1:15" ht="18.75" customHeight="1" x14ac:dyDescent="0.2">
      <c r="B21" s="8"/>
      <c r="C21" s="9"/>
      <c r="D21" s="10"/>
      <c r="E21" s="10"/>
      <c r="G21" s="401"/>
      <c r="H21" s="282"/>
      <c r="I21" s="282"/>
      <c r="J21" s="334" t="s">
        <v>8</v>
      </c>
      <c r="K21" s="335"/>
      <c r="L21" s="336"/>
    </row>
    <row r="22" spans="1:15" ht="18.75" customHeight="1" x14ac:dyDescent="0.2">
      <c r="B22" s="1"/>
      <c r="C22" s="1"/>
      <c r="G22" s="2"/>
      <c r="H22" s="282"/>
      <c r="I22" s="276"/>
      <c r="J22" s="414" t="s">
        <v>427</v>
      </c>
      <c r="K22" s="324" t="s">
        <v>438</v>
      </c>
      <c r="L22" s="324"/>
    </row>
    <row r="23" spans="1:15" ht="18.75" customHeight="1" x14ac:dyDescent="0.2">
      <c r="A23" s="13">
        <v>2</v>
      </c>
      <c r="B23" s="6" t="s">
        <v>37</v>
      </c>
      <c r="C23" s="11"/>
      <c r="D23" s="11"/>
      <c r="E23" s="11"/>
      <c r="G23" s="402" t="str">
        <f>IF(C11="Select Supplier Type",'Supplier Management'!E22,IF(C11="Purchased Part Production Suppliers",'Supplier Management'!E22,"N/A"))</f>
        <v>N/A</v>
      </c>
      <c r="H23" s="282" t="str">
        <f t="shared" ref="H23:H26" si="0">IF(G23="N/A","N/A",
IF(G23&gt;=0.8,"G",
IF(AND(G23&lt;0.8,G23&gt;0.59),"Y",
IF(G23&lt;=0.59,"R",0))))</f>
        <v>N/A</v>
      </c>
      <c r="I23" s="276"/>
      <c r="J23" s="414"/>
      <c r="K23" s="324"/>
      <c r="L23" s="324"/>
    </row>
    <row r="24" spans="1:15" ht="18.75" customHeight="1" x14ac:dyDescent="0.2">
      <c r="B24" s="8"/>
      <c r="C24" s="12"/>
      <c r="D24" s="11"/>
      <c r="E24" s="11"/>
      <c r="G24" s="403"/>
      <c r="H24" s="282"/>
      <c r="I24" s="282"/>
      <c r="J24" s="414"/>
      <c r="K24" s="324"/>
      <c r="L24" s="324"/>
    </row>
    <row r="25" spans="1:15" ht="18.75" customHeight="1" x14ac:dyDescent="0.2">
      <c r="B25" s="1"/>
      <c r="C25" s="1"/>
      <c r="G25" s="118"/>
      <c r="H25" s="282"/>
      <c r="I25" s="276"/>
      <c r="J25" s="340" t="s">
        <v>428</v>
      </c>
      <c r="K25" s="339" t="s">
        <v>439</v>
      </c>
      <c r="L25" s="339"/>
    </row>
    <row r="26" spans="1:15" ht="18.75" customHeight="1" x14ac:dyDescent="0.2">
      <c r="A26" s="13">
        <v>3</v>
      </c>
      <c r="B26" s="43" t="s">
        <v>45</v>
      </c>
      <c r="C26" s="12"/>
      <c r="D26" s="11"/>
      <c r="E26" s="11"/>
      <c r="G26" s="400" t="str">
        <f>IF(C11="Select Supplier Type",'Process analysis-production'!E79,IF(C11="Purchased Part Production Suppliers",'Process analysis-production'!E79,"N/A"))</f>
        <v>N/A</v>
      </c>
      <c r="H26" s="282" t="str">
        <f t="shared" si="0"/>
        <v>N/A</v>
      </c>
      <c r="I26" s="277"/>
      <c r="J26" s="340"/>
      <c r="K26" s="339"/>
      <c r="L26" s="339"/>
    </row>
    <row r="27" spans="1:15" ht="18.75" customHeight="1" x14ac:dyDescent="0.2">
      <c r="B27" s="8"/>
      <c r="C27" s="12"/>
      <c r="D27" s="11"/>
      <c r="E27" s="11"/>
      <c r="G27" s="401"/>
      <c r="H27" s="282"/>
      <c r="I27" s="282"/>
      <c r="J27" s="340"/>
      <c r="K27" s="339"/>
      <c r="L27" s="339"/>
    </row>
    <row r="28" spans="1:15" ht="18.75" customHeight="1" x14ac:dyDescent="0.2">
      <c r="B28" s="1"/>
      <c r="C28" s="1"/>
      <c r="H28" s="282"/>
      <c r="I28" s="277"/>
      <c r="J28" s="340"/>
      <c r="K28" s="339"/>
      <c r="L28" s="339"/>
    </row>
    <row r="29" spans="1:15" ht="18.75" customHeight="1" x14ac:dyDescent="0.2">
      <c r="A29" s="13">
        <v>4</v>
      </c>
      <c r="B29" s="6" t="s">
        <v>42</v>
      </c>
      <c r="C29" s="11"/>
      <c r="D29" s="11"/>
      <c r="E29" s="11"/>
      <c r="G29" s="404">
        <f>'Customer Support'!E19</f>
        <v>0</v>
      </c>
      <c r="H29" s="283" t="str">
        <f>IF(AND($C$11="Logistics Suppliers",$G$29&gt;=0.47),"G",
IF(AND($C$11="Logistics Suppliers",$G$29&gt;=0.3,$G$29&lt;0.47),"Y",
IF(AND($C$11="Logistics Suppliers",$G$29&lt;0.3),"R",
IF(AND($C$11="Outside Rework and Sorting  Suppliers",$G$29&gt;=0.55),"G",
IF(AND($C$11="Outside Rework and Sorting  Suppliers",$G$29&gt;=0.32,$G$29&lt;0.55),"Y",
IF(AND($C$11="Outside Rework and Sorting  Suppliers",$G$29&lt;0.32),"R",
IF(AND($C$11="Calibration Suppliers",$G$29&gt;=0.38),"G",
IF(AND($C$11="Calibration Suppliers",$G$29&gt;=0.3,$G$29&lt;0.38),"Y",
IF(AND($C$11="Calibration Suppliers",$G$29&lt;0.3),"R",
IF($G$29="N/A","N/A",
IF($G$29&gt;=0.8,"G",
IF(AND($G$29&lt;0.8,$G$29&gt;0.59),"Y",
IF($G$29&lt;=0.59,"R",0)))))))))))))</f>
        <v>R</v>
      </c>
      <c r="I29" s="277"/>
      <c r="J29" s="338" t="s">
        <v>429</v>
      </c>
      <c r="K29" s="339" t="s">
        <v>440</v>
      </c>
      <c r="L29" s="339"/>
    </row>
    <row r="30" spans="1:15" ht="18.75" customHeight="1" x14ac:dyDescent="0.2">
      <c r="B30" s="8"/>
      <c r="C30" s="12"/>
      <c r="D30" s="11"/>
      <c r="E30" s="11"/>
      <c r="G30" s="405"/>
      <c r="H30" s="282"/>
      <c r="I30" s="283"/>
      <c r="J30" s="338"/>
      <c r="K30" s="339"/>
      <c r="L30" s="339"/>
    </row>
    <row r="31" spans="1:15" ht="18.75" customHeight="1" x14ac:dyDescent="0.2">
      <c r="C31" s="1"/>
      <c r="G31" s="18" t="s">
        <v>2</v>
      </c>
      <c r="H31" s="282"/>
      <c r="I31" s="276"/>
      <c r="J31" s="338"/>
      <c r="K31" s="339"/>
      <c r="L31" s="339"/>
    </row>
    <row r="32" spans="1:15" ht="18.75" customHeight="1" x14ac:dyDescent="0.2">
      <c r="A32" s="13">
        <v>5</v>
      </c>
      <c r="B32" s="6" t="s">
        <v>35</v>
      </c>
      <c r="C32" s="11"/>
      <c r="D32" s="11"/>
      <c r="E32" s="11"/>
      <c r="G32" s="412">
        <f>'Social Responsibility'!E61</f>
        <v>0</v>
      </c>
      <c r="H32" s="282" t="str">
        <f>IF(G32&lt;0.15,"R",
IF('Social Responsibility'!$D$26="No","R",
IF(AND($C$11="Logistics Suppliers",G32&gt;=0.29),"G",
IF(AND($C$11="Logistics Suppliers",G32&gt;=0.15,G32&lt;0.29),"Y",
IF(AND($C$11="Logistics Suppliers",G32&lt;0.15),"R",
IF(AND($C$11="Outside Rework and Sorting  Suppliers",G32&gt;=0.29),"G",
IF(AND($C$11="Outside Rework and Sorting  Suppliers",G32&gt;=0.15,G32&lt;0.29),"Y",
IF(AND($C$11="Outside Rework and Sorting  Suppliers",G32&lt;0.15),"R",
IF(AND($C$11="Calibration Suppliers",G32&gt;=0.29),"G",
IF(AND($C$11="Calibration Suppliers",G32&gt;=0.15,G32&lt;0.29),"Y",
IF(AND($C$11="Calibration Suppliers",G32&lt;0.15),"R",
IF(G32="N/A","N/A",
IF(G32&gt;=0.8,"G",
IF(AND(G32&lt;0.8,G32&gt;0.59),"Y",
IF(G32&lt;=0.59,"R",0)))))))))))))))</f>
        <v>R</v>
      </c>
      <c r="I32" s="276"/>
      <c r="J32" s="337"/>
      <c r="K32" s="337"/>
      <c r="L32" s="337"/>
    </row>
    <row r="33" spans="1:12" ht="18.75" customHeight="1" x14ac:dyDescent="0.2">
      <c r="B33" s="8"/>
      <c r="C33" s="12"/>
      <c r="D33" s="11"/>
      <c r="E33" s="11"/>
      <c r="G33" s="413"/>
      <c r="H33" s="282"/>
      <c r="I33" s="282"/>
      <c r="J33" s="284" t="s">
        <v>294</v>
      </c>
      <c r="K33" s="284"/>
      <c r="L33" s="284"/>
    </row>
    <row r="34" spans="1:12" ht="15" x14ac:dyDescent="0.2">
      <c r="B34" s="1"/>
      <c r="C34" s="1"/>
      <c r="H34" s="282"/>
      <c r="I34" s="277"/>
      <c r="J34" s="284" t="s">
        <v>295</v>
      </c>
      <c r="K34" s="284"/>
      <c r="L34" s="284"/>
    </row>
    <row r="35" spans="1:12" ht="15" x14ac:dyDescent="0.2">
      <c r="A35">
        <v>6</v>
      </c>
      <c r="B35" s="6" t="s">
        <v>38</v>
      </c>
      <c r="C35" s="11"/>
      <c r="D35" s="11"/>
      <c r="E35" s="11"/>
      <c r="G35" s="412">
        <f>Security!E21</f>
        <v>0</v>
      </c>
      <c r="H35" s="282" t="str">
        <f>IF(AND($C$11="Outside Rework and Sorting  Suppliers",$G$35&gt;=0.31),"G",
IF(AND($C$11="Outside Rework and Sorting  Suppliers",$G$35&gt;=0.19,$G$35&lt;0.31),"Y",
IF(AND($C$11="Outside Rework and Sorting  Suppliers",$G$35&lt;0.19),"R",
IF(AND($C$11="Calibration Suppliers",$G$35&gt;=0.31),"G",
IF(AND($C$11="Calibration Suppliers",$G$35&gt;=0.19,$G$35&lt;0.31),"Y",
IF(AND($C$11="Calibration Suppliers",$G$35&lt;0.19),"R",
IF($G$35="N/A","N/A",
IF($G$35&gt;=0.8,"G",
IF(AND($G$35&lt;0.8,$G$35&gt;0.59),"Y",
IF($G$35&lt;=0.59,"R",0))))))))))</f>
        <v>R</v>
      </c>
      <c r="I35" s="277"/>
      <c r="J35" s="284" t="s">
        <v>296</v>
      </c>
      <c r="K35" s="284"/>
      <c r="L35" s="284"/>
    </row>
    <row r="36" spans="1:12" ht="15.75" thickBot="1" x14ac:dyDescent="0.25">
      <c r="B36" s="8"/>
      <c r="C36" s="12"/>
      <c r="D36" s="11"/>
      <c r="E36" s="11"/>
      <c r="G36" s="413"/>
      <c r="H36" s="282"/>
      <c r="I36" s="282"/>
    </row>
    <row r="37" spans="1:12" ht="16.5" customHeight="1" thickTop="1" x14ac:dyDescent="0.25">
      <c r="A37" s="352" t="s">
        <v>3</v>
      </c>
      <c r="B37" s="353"/>
      <c r="C37" s="353"/>
      <c r="D37" s="353"/>
      <c r="E37" s="354"/>
      <c r="G37" s="406" t="s">
        <v>4</v>
      </c>
      <c r="H37" s="407"/>
      <c r="I37" s="407"/>
      <c r="J37" s="407"/>
      <c r="K37" s="407"/>
      <c r="L37" s="408"/>
    </row>
    <row r="38" spans="1:12" ht="15.75" customHeight="1" thickBot="1" x14ac:dyDescent="0.25">
      <c r="A38" s="349" t="s">
        <v>2</v>
      </c>
      <c r="B38" s="350"/>
      <c r="C38" s="350"/>
      <c r="D38" s="350"/>
      <c r="E38" s="351"/>
      <c r="G38" s="409" t="s">
        <v>2</v>
      </c>
      <c r="H38" s="410"/>
      <c r="I38" s="410"/>
      <c r="J38" s="410"/>
      <c r="K38" s="410"/>
      <c r="L38" s="411"/>
    </row>
    <row r="39" spans="1:12" ht="13.5" customHeight="1" thickTop="1" x14ac:dyDescent="0.2">
      <c r="A39" s="355"/>
      <c r="B39" s="356"/>
      <c r="C39" s="356"/>
      <c r="D39" s="356"/>
      <c r="E39" s="357"/>
      <c r="G39" s="326"/>
      <c r="H39" s="327"/>
      <c r="I39" s="328"/>
      <c r="J39" s="328"/>
      <c r="K39" s="328"/>
      <c r="L39" s="329"/>
    </row>
    <row r="40" spans="1:12" ht="12.75" customHeight="1" x14ac:dyDescent="0.2">
      <c r="A40" s="358"/>
      <c r="B40" s="328"/>
      <c r="C40" s="328"/>
      <c r="D40" s="328"/>
      <c r="E40" s="359"/>
      <c r="G40" s="326"/>
      <c r="H40" s="327"/>
      <c r="I40" s="328"/>
      <c r="J40" s="328"/>
      <c r="K40" s="328"/>
      <c r="L40" s="329"/>
    </row>
    <row r="41" spans="1:12" ht="12.75" customHeight="1" x14ac:dyDescent="0.2">
      <c r="A41" s="355"/>
      <c r="B41" s="356"/>
      <c r="C41" s="356"/>
      <c r="D41" s="356"/>
      <c r="E41" s="357"/>
      <c r="G41" s="326"/>
      <c r="H41" s="327"/>
      <c r="I41" s="328"/>
      <c r="J41" s="328"/>
      <c r="K41" s="328"/>
      <c r="L41" s="329"/>
    </row>
    <row r="42" spans="1:12" ht="12.75" customHeight="1" x14ac:dyDescent="0.2">
      <c r="A42" s="358"/>
      <c r="B42" s="328"/>
      <c r="C42" s="328"/>
      <c r="D42" s="328"/>
      <c r="E42" s="359"/>
      <c r="G42" s="326"/>
      <c r="H42" s="327"/>
      <c r="I42" s="328"/>
      <c r="J42" s="328"/>
      <c r="K42" s="328"/>
      <c r="L42" s="329"/>
    </row>
    <row r="43" spans="1:12" ht="12.75" customHeight="1" x14ac:dyDescent="0.2">
      <c r="A43" s="419"/>
      <c r="B43" s="420"/>
      <c r="C43" s="420"/>
      <c r="D43" s="420"/>
      <c r="E43" s="421"/>
      <c r="G43" s="326"/>
      <c r="H43" s="327"/>
      <c r="I43" s="328"/>
      <c r="J43" s="328"/>
      <c r="K43" s="328"/>
      <c r="L43" s="329"/>
    </row>
    <row r="44" spans="1:12" ht="12.75" customHeight="1" x14ac:dyDescent="0.2">
      <c r="A44" s="419"/>
      <c r="B44" s="420"/>
      <c r="C44" s="420"/>
      <c r="D44" s="420"/>
      <c r="E44" s="421"/>
      <c r="G44" s="326"/>
      <c r="H44" s="327"/>
      <c r="I44" s="328"/>
      <c r="J44" s="328"/>
      <c r="K44" s="328"/>
      <c r="L44" s="329"/>
    </row>
    <row r="45" spans="1:12" ht="12.75" customHeight="1" x14ac:dyDescent="0.2">
      <c r="A45" s="419"/>
      <c r="B45" s="420"/>
      <c r="C45" s="420"/>
      <c r="D45" s="420"/>
      <c r="E45" s="421"/>
      <c r="G45" s="326"/>
      <c r="H45" s="327"/>
      <c r="I45" s="328"/>
      <c r="J45" s="328"/>
      <c r="K45" s="328"/>
      <c r="L45" s="329"/>
    </row>
    <row r="46" spans="1:12" ht="12.75" customHeight="1" x14ac:dyDescent="0.2">
      <c r="A46" s="419"/>
      <c r="B46" s="420"/>
      <c r="C46" s="420"/>
      <c r="D46" s="420"/>
      <c r="E46" s="421"/>
      <c r="G46" s="326"/>
      <c r="H46" s="327"/>
      <c r="I46" s="328"/>
      <c r="J46" s="328"/>
      <c r="K46" s="328"/>
      <c r="L46" s="329"/>
    </row>
    <row r="47" spans="1:12" ht="12.75" customHeight="1" x14ac:dyDescent="0.2">
      <c r="A47" s="419"/>
      <c r="B47" s="420"/>
      <c r="C47" s="420"/>
      <c r="D47" s="420"/>
      <c r="E47" s="421"/>
      <c r="G47" s="326"/>
      <c r="H47" s="327"/>
      <c r="I47" s="328"/>
      <c r="J47" s="328"/>
      <c r="K47" s="328"/>
      <c r="L47" s="329"/>
    </row>
    <row r="48" spans="1:12" ht="13.5" customHeight="1" thickBot="1" x14ac:dyDescent="0.25">
      <c r="A48" s="432"/>
      <c r="B48" s="433"/>
      <c r="C48" s="433"/>
      <c r="D48" s="433"/>
      <c r="E48" s="434"/>
      <c r="G48" s="330"/>
      <c r="H48" s="331"/>
      <c r="I48" s="332"/>
      <c r="J48" s="332"/>
      <c r="K48" s="332"/>
      <c r="L48" s="333"/>
    </row>
    <row r="49" spans="1:12" ht="13.5" thickTop="1" x14ac:dyDescent="0.2">
      <c r="B49" s="4"/>
      <c r="C49" s="4"/>
      <c r="D49" s="4"/>
      <c r="E49" s="5"/>
      <c r="F49" s="5"/>
      <c r="G49" s="5"/>
      <c r="H49" s="5"/>
      <c r="I49" s="5"/>
    </row>
    <row r="50" spans="1:12" x14ac:dyDescent="0.2">
      <c r="A50" s="13" t="s">
        <v>325</v>
      </c>
      <c r="B50" s="4"/>
      <c r="C50" s="4"/>
      <c r="D50" s="4"/>
      <c r="E50" s="5"/>
      <c r="F50" s="5"/>
      <c r="G50" s="5"/>
      <c r="H50" s="5"/>
      <c r="I50" s="5"/>
    </row>
    <row r="51" spans="1:12" x14ac:dyDescent="0.2">
      <c r="A51" s="422"/>
      <c r="B51" s="423"/>
      <c r="C51" s="423"/>
      <c r="D51" s="423"/>
      <c r="E51" s="423"/>
      <c r="F51" s="423"/>
      <c r="G51" s="423"/>
      <c r="H51" s="423"/>
      <c r="I51" s="423"/>
      <c r="J51" s="423"/>
      <c r="K51" s="423"/>
      <c r="L51" s="424"/>
    </row>
    <row r="52" spans="1:12" x14ac:dyDescent="0.2">
      <c r="A52" s="425"/>
      <c r="B52" s="426"/>
      <c r="C52" s="426"/>
      <c r="D52" s="426"/>
      <c r="E52" s="426"/>
      <c r="F52" s="426"/>
      <c r="G52" s="426"/>
      <c r="H52" s="426"/>
      <c r="I52" s="426"/>
      <c r="J52" s="426"/>
      <c r="K52" s="426"/>
      <c r="L52" s="427"/>
    </row>
    <row r="53" spans="1:12" x14ac:dyDescent="0.2">
      <c r="A53" s="428"/>
      <c r="B53" s="429"/>
      <c r="C53" s="429"/>
      <c r="D53" s="429"/>
      <c r="E53" s="429"/>
      <c r="F53" s="429"/>
      <c r="G53" s="429"/>
      <c r="H53" s="429"/>
      <c r="I53" s="429"/>
      <c r="J53" s="429"/>
      <c r="K53" s="429"/>
      <c r="L53" s="430"/>
    </row>
    <row r="54" spans="1:12" x14ac:dyDescent="0.2">
      <c r="A54" s="123"/>
      <c r="B54" s="123"/>
      <c r="C54" s="123"/>
      <c r="D54" s="123"/>
      <c r="E54" s="123"/>
      <c r="F54" s="123"/>
      <c r="G54" s="123"/>
      <c r="H54" s="123"/>
      <c r="I54" s="123"/>
      <c r="J54" s="123"/>
      <c r="K54" s="123"/>
      <c r="L54" s="123"/>
    </row>
    <row r="55" spans="1:12" x14ac:dyDescent="0.2">
      <c r="A55" s="431" t="s">
        <v>32</v>
      </c>
      <c r="B55" s="431"/>
      <c r="C55" s="431"/>
      <c r="D55" s="431"/>
      <c r="G55" s="323"/>
      <c r="H55" s="323"/>
      <c r="I55" s="323"/>
      <c r="J55" s="323"/>
      <c r="K55" s="323"/>
      <c r="L55" s="323"/>
    </row>
    <row r="56" spans="1:12" x14ac:dyDescent="0.2">
      <c r="A56" s="418" t="s">
        <v>2</v>
      </c>
      <c r="B56" s="418"/>
      <c r="C56" s="418"/>
      <c r="D56" s="418"/>
      <c r="G56" s="323"/>
      <c r="H56" s="323"/>
      <c r="I56" s="323"/>
      <c r="J56" s="323"/>
      <c r="K56" s="323"/>
      <c r="L56" s="323"/>
    </row>
    <row r="57" spans="1:12" x14ac:dyDescent="0.2">
      <c r="A57" s="361" t="s">
        <v>5</v>
      </c>
      <c r="B57" s="362"/>
      <c r="C57" s="360"/>
      <c r="D57" s="360"/>
      <c r="G57" s="323"/>
      <c r="H57" s="323"/>
      <c r="I57" s="323"/>
      <c r="J57" s="323"/>
      <c r="K57" s="323"/>
      <c r="L57" s="323"/>
    </row>
    <row r="58" spans="1:12" x14ac:dyDescent="0.2">
      <c r="A58" s="363"/>
      <c r="B58" s="364"/>
      <c r="C58" s="360"/>
      <c r="D58" s="360"/>
      <c r="G58" s="323"/>
      <c r="H58" s="323"/>
      <c r="I58" s="323"/>
      <c r="J58" s="323"/>
      <c r="K58" s="323"/>
      <c r="L58" s="323"/>
    </row>
  </sheetData>
  <sheetProtection selectLockedCells="1"/>
  <customSheetViews>
    <customSheetView guid="{486D8616-8B7C-4865-954C-3E408E2AE1AB}" showGridLines="0">
      <selection activeCell="C9" sqref="C9:E9"/>
      <pageMargins left="0.23622047244094491" right="0.23622047244094491" top="0.23622047244094491" bottom="0.51181102362204722" header="0" footer="0.23622047244094491"/>
      <printOptions horizontalCentered="1"/>
      <pageSetup scale="78" orientation="portrait" r:id="rId1"/>
      <headerFooter alignWithMargins="0">
        <oddFooter>&amp;LRev. 14 April 2024
Approved By: Stephen Earl&amp;CExhibit SQM 1.0A Supplier Self Assessment&amp;RPage &amp;P/&amp;N</oddFooter>
      </headerFooter>
    </customSheetView>
  </customSheetViews>
  <mergeCells count="77">
    <mergeCell ref="A56:D56"/>
    <mergeCell ref="A46:E46"/>
    <mergeCell ref="A42:E42"/>
    <mergeCell ref="A43:E43"/>
    <mergeCell ref="A44:E44"/>
    <mergeCell ref="A45:E45"/>
    <mergeCell ref="A51:L53"/>
    <mergeCell ref="G56:I56"/>
    <mergeCell ref="A47:E47"/>
    <mergeCell ref="A55:D55"/>
    <mergeCell ref="A48:E48"/>
    <mergeCell ref="J56:L56"/>
    <mergeCell ref="G55:L55"/>
    <mergeCell ref="G13:I13"/>
    <mergeCell ref="G45:L45"/>
    <mergeCell ref="G46:L46"/>
    <mergeCell ref="G20:G21"/>
    <mergeCell ref="G23:G24"/>
    <mergeCell ref="G29:G30"/>
    <mergeCell ref="G26:G27"/>
    <mergeCell ref="G39:L39"/>
    <mergeCell ref="G37:L37"/>
    <mergeCell ref="G38:L38"/>
    <mergeCell ref="G35:G36"/>
    <mergeCell ref="G32:G33"/>
    <mergeCell ref="G41:L41"/>
    <mergeCell ref="G42:L42"/>
    <mergeCell ref="J22:J24"/>
    <mergeCell ref="J13:L13"/>
    <mergeCell ref="J12:L12"/>
    <mergeCell ref="J11:L11"/>
    <mergeCell ref="J10:L10"/>
    <mergeCell ref="J1:K2"/>
    <mergeCell ref="L1:L2"/>
    <mergeCell ref="J3:K3"/>
    <mergeCell ref="G5:L5"/>
    <mergeCell ref="G6:I6"/>
    <mergeCell ref="J6:L6"/>
    <mergeCell ref="G7:I8"/>
    <mergeCell ref="J7:L8"/>
    <mergeCell ref="C57:D58"/>
    <mergeCell ref="A57:B58"/>
    <mergeCell ref="A10:B10"/>
    <mergeCell ref="C10:E10"/>
    <mergeCell ref="G10:I10"/>
    <mergeCell ref="G12:I12"/>
    <mergeCell ref="A15:A16"/>
    <mergeCell ref="B15:C16"/>
    <mergeCell ref="A11:B11"/>
    <mergeCell ref="A12:B12"/>
    <mergeCell ref="A13:B13"/>
    <mergeCell ref="C11:E11"/>
    <mergeCell ref="C12:E12"/>
    <mergeCell ref="C13:E13"/>
    <mergeCell ref="G40:L40"/>
    <mergeCell ref="G11:I11"/>
    <mergeCell ref="A38:E38"/>
    <mergeCell ref="A37:E37"/>
    <mergeCell ref="G43:L43"/>
    <mergeCell ref="A39:E39"/>
    <mergeCell ref="A40:E40"/>
    <mergeCell ref="A41:E41"/>
    <mergeCell ref="G57:I58"/>
    <mergeCell ref="J57:L58"/>
    <mergeCell ref="K22:L24"/>
    <mergeCell ref="G14:I14"/>
    <mergeCell ref="G47:L47"/>
    <mergeCell ref="G48:L48"/>
    <mergeCell ref="G44:L44"/>
    <mergeCell ref="J21:L21"/>
    <mergeCell ref="J32:L32"/>
    <mergeCell ref="J29:J31"/>
    <mergeCell ref="K29:L31"/>
    <mergeCell ref="J25:J28"/>
    <mergeCell ref="K25:L28"/>
    <mergeCell ref="J14:L14"/>
    <mergeCell ref="K16:L18"/>
  </mergeCells>
  <conditionalFormatting sqref="G20:G21 G23:G24 G26:G27 G29:G30 G32:G33 G35:G36">
    <cfRule type="cellIs" dxfId="22" priority="33" stopIfTrue="1" operator="between">
      <formula>0.59</formula>
      <formula>0.79</formula>
    </cfRule>
    <cfRule type="cellIs" dxfId="21" priority="34" stopIfTrue="1" operator="greaterThanOrEqual">
      <formula>0.8</formula>
    </cfRule>
  </conditionalFormatting>
  <conditionalFormatting sqref="G20:G21">
    <cfRule type="cellIs" dxfId="20" priority="28" stopIfTrue="1" operator="equal">
      <formula>"N/A"</formula>
    </cfRule>
  </conditionalFormatting>
  <conditionalFormatting sqref="G23:G24">
    <cfRule type="cellIs" dxfId="19" priority="27" stopIfTrue="1" operator="equal">
      <formula>"N/A"</formula>
    </cfRule>
  </conditionalFormatting>
  <conditionalFormatting sqref="G26:G27">
    <cfRule type="cellIs" dxfId="18" priority="26" stopIfTrue="1" operator="equal">
      <formula>"N/A"</formula>
    </cfRule>
  </conditionalFormatting>
  <conditionalFormatting sqref="G29:G30">
    <cfRule type="expression" dxfId="17" priority="7" stopIfTrue="1">
      <formula>H29="R"</formula>
    </cfRule>
    <cfRule type="expression" dxfId="16" priority="8" stopIfTrue="1">
      <formula>H29="Y"</formula>
    </cfRule>
    <cfRule type="expression" dxfId="15" priority="9" stopIfTrue="1">
      <formula>H29="G"</formula>
    </cfRule>
  </conditionalFormatting>
  <conditionalFormatting sqref="G32:G33 G29:G30 G35:G36 G20:G21 G23:G24 G26:G27">
    <cfRule type="cellIs" dxfId="13" priority="25" stopIfTrue="1" operator="lessThanOrEqual">
      <formula>0.59</formula>
    </cfRule>
  </conditionalFormatting>
  <conditionalFormatting sqref="G32:G33">
    <cfRule type="expression" dxfId="12" priority="4" stopIfTrue="1">
      <formula>H32="R"</formula>
    </cfRule>
    <cfRule type="expression" dxfId="11" priority="5" stopIfTrue="1">
      <formula>H32="Y"</formula>
    </cfRule>
    <cfRule type="expression" dxfId="10" priority="6" stopIfTrue="1">
      <formula>H32="G"</formula>
    </cfRule>
  </conditionalFormatting>
  <conditionalFormatting sqref="G35:G36">
    <cfRule type="expression" dxfId="8" priority="1" stopIfTrue="1">
      <formula>H35="R"</formula>
    </cfRule>
    <cfRule type="expression" dxfId="7" priority="2" stopIfTrue="1">
      <formula>H35="Y"</formula>
    </cfRule>
    <cfRule type="expression" dxfId="6" priority="3" stopIfTrue="1">
      <formula>H35="G"</formula>
    </cfRule>
  </conditionalFormatting>
  <conditionalFormatting sqref="K16:L18">
    <cfRule type="expression" dxfId="5" priority="36" stopIfTrue="1">
      <formula>OR(H20="R",H23="R",H26="R",H29="R",H32="R",H35="R")</formula>
    </cfRule>
    <cfRule type="expression" dxfId="4" priority="37" stopIfTrue="1">
      <formula>OR(H20="Y",H23="Y",H26="Y",H29="Y",H32="Y",H35="Y")</formula>
    </cfRule>
    <cfRule type="expression" dxfId="3" priority="38" stopIfTrue="1">
      <formula>AND(OR(H20="g",H20="N/A"),OR(H23="G",H23="N/A"),OR(H26="G",H26="N/A"),H29="G",H32="G",H35="G")</formula>
    </cfRule>
    <cfRule type="cellIs" dxfId="2" priority="39" stopIfTrue="1" operator="lessThanOrEqual">
      <formula>0.59</formula>
    </cfRule>
    <cfRule type="cellIs" dxfId="1" priority="40" stopIfTrue="1" operator="between">
      <formula>0.59</formula>
      <formula>0.8</formula>
    </cfRule>
    <cfRule type="cellIs" dxfId="0" priority="41" stopIfTrue="1" operator="greaterThanOrEqual">
      <formula>0.8</formula>
    </cfRule>
  </conditionalFormatting>
  <printOptions horizontalCentered="1"/>
  <pageMargins left="0.23622047244094491" right="0.23622047244094491" top="0.23622047244094491" bottom="0.51181102362204722" header="0" footer="0.23622047244094491"/>
  <pageSetup scale="78" orientation="portrait" r:id="rId2"/>
  <headerFooter alignWithMargins="0">
    <oddFooter>&amp;LApproved By: Andrew Thomson
&amp;A, Page &amp;P of &amp;N&amp;CUncontrolled document if printed: &amp;D
&amp;F&amp;RExhibit SQM 1.0A : REV 16
Rev Date: 2025-06-27</oddFooter>
  </headerFooter>
  <drawing r:id="rId3"/>
  <legacyDrawing r:id="rId4"/>
  <mc:AlternateContent xmlns:mc="http://schemas.openxmlformats.org/markup-compatibility/2006">
    <mc:Choice Requires="x14">
      <controls>
        <mc:AlternateContent xmlns:mc="http://schemas.openxmlformats.org/markup-compatibility/2006">
          <mc:Choice Requires="x14">
            <control shapeId="1028" r:id="rId5" name="Check Box 4">
              <controlPr defaultSize="0" autoFill="0" autoLine="0" autoPict="0">
                <anchor moveWithCells="1">
                  <from>
                    <xdr:col>1</xdr:col>
                    <xdr:colOff>609600</xdr:colOff>
                    <xdr:row>54</xdr:row>
                    <xdr:rowOff>76200</xdr:rowOff>
                  </from>
                  <to>
                    <xdr:col>2</xdr:col>
                    <xdr:colOff>314325</xdr:colOff>
                    <xdr:row>55</xdr:row>
                    <xdr:rowOff>85725</xdr:rowOff>
                  </to>
                </anchor>
              </controlPr>
            </control>
          </mc:Choice>
        </mc:AlternateContent>
        <mc:AlternateContent xmlns:mc="http://schemas.openxmlformats.org/markup-compatibility/2006">
          <mc:Choice Requires="x14">
            <control shapeId="1029" r:id="rId6" name="Check Box 5">
              <controlPr defaultSize="0" autoFill="0" autoLine="0" autoPict="0">
                <anchor moveWithCells="1">
                  <from>
                    <xdr:col>3</xdr:col>
                    <xdr:colOff>57150</xdr:colOff>
                    <xdr:row>54</xdr:row>
                    <xdr:rowOff>76200</xdr:rowOff>
                  </from>
                  <to>
                    <xdr:col>3</xdr:col>
                    <xdr:colOff>571500</xdr:colOff>
                    <xdr:row>55</xdr:row>
                    <xdr:rowOff>114300</xdr:rowOff>
                  </to>
                </anchor>
              </controlPr>
            </control>
          </mc:Choice>
        </mc:AlternateContent>
        <mc:AlternateContent xmlns:mc="http://schemas.openxmlformats.org/markup-compatibility/2006">
          <mc:Choice Requires="x14">
            <control shapeId="23631" r:id="rId7" name="Check Box 1103">
              <controlPr defaultSize="0" autoFill="0" autoLine="0" autoPict="0">
                <anchor moveWithCells="1">
                  <from>
                    <xdr:col>3</xdr:col>
                    <xdr:colOff>447675</xdr:colOff>
                    <xdr:row>1</xdr:row>
                    <xdr:rowOff>0</xdr:rowOff>
                  </from>
                  <to>
                    <xdr:col>4</xdr:col>
                    <xdr:colOff>161925</xdr:colOff>
                    <xdr:row>1</xdr:row>
                    <xdr:rowOff>171450</xdr:rowOff>
                  </to>
                </anchor>
              </controlPr>
            </control>
          </mc:Choice>
        </mc:AlternateContent>
        <mc:AlternateContent xmlns:mc="http://schemas.openxmlformats.org/markup-compatibility/2006">
          <mc:Choice Requires="x14">
            <control shapeId="23632" r:id="rId8" name="Check Box 1104">
              <controlPr defaultSize="0" autoFill="0" autoLine="0" autoPict="0">
                <anchor moveWithCells="1">
                  <from>
                    <xdr:col>3</xdr:col>
                    <xdr:colOff>457200</xdr:colOff>
                    <xdr:row>2</xdr:row>
                    <xdr:rowOff>28575</xdr:rowOff>
                  </from>
                  <to>
                    <xdr:col>4</xdr:col>
                    <xdr:colOff>171450</xdr:colOff>
                    <xdr:row>2</xdr:row>
                    <xdr:rowOff>200025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35" id="{1FD43B92-E8CE-4CAA-A038-ADAB3BFB8887}">
            <xm:f>'Customer Support'!$D$15="NO"</xm:f>
            <x14:dxf>
              <fill>
                <patternFill>
                  <bgColor rgb="FFFF0000"/>
                </patternFill>
              </fill>
            </x14:dxf>
          </x14:cfRule>
          <xm:sqref>G29:G30</xm:sqref>
        </x14:conditionalFormatting>
        <x14:conditionalFormatting xmlns:xm="http://schemas.microsoft.com/office/excel/2006/main">
          <x14:cfRule type="expression" priority="23" stopIfTrue="1" id="{E342F479-D71A-40F9-98F7-1076C5E4B856}">
            <xm:f>'Social Responsibility'!$D$26="No"</xm:f>
            <x14:dxf>
              <fill>
                <patternFill>
                  <bgColor rgb="FFFFFF00"/>
                </patternFill>
              </fill>
            </x14:dxf>
          </x14:cfRule>
          <xm:sqref>G32:G33</xm:sqref>
        </x14:conditionalFormatting>
      </x14:conditionalFormattings>
    </ext>
    <ext xmlns:x14="http://schemas.microsoft.com/office/spreadsheetml/2009/9/main" uri="{CCE6A557-97BC-4b89-ADB6-D9C93CAAB3DF}">
      <x14:dataValidations xmlns:xm="http://schemas.microsoft.com/office/excel/2006/main" disablePrompts="1" count="1">
        <x14:dataValidation type="list" allowBlank="1" showInputMessage="1" showErrorMessage="1" xr:uid="{00000000-0002-0000-0100-000000000000}">
          <x14:formula1>
            <xm:f>'drop down sheet'!$B$2:$B$7</xm:f>
          </x14:formula1>
          <xm:sqref>C11:E11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2"/>
  <sheetViews>
    <sheetView showGridLines="0" topLeftCell="A27" zoomScaleNormal="100" zoomScaleSheetLayoutView="100" workbookViewId="0">
      <selection activeCell="F30" sqref="F30"/>
    </sheetView>
  </sheetViews>
  <sheetFormatPr defaultColWidth="11.42578125" defaultRowHeight="12.75" x14ac:dyDescent="0.2"/>
  <cols>
    <col min="1" max="1" width="6" style="53" customWidth="1"/>
    <col min="2" max="2" width="33.42578125" style="17" customWidth="1"/>
    <col min="3" max="3" width="52.5703125" style="17" customWidth="1"/>
    <col min="4" max="4" width="9.28515625" style="53" bestFit="1" customWidth="1"/>
    <col min="5" max="5" width="4.5703125" style="72" hidden="1" customWidth="1"/>
    <col min="6" max="6" width="45.140625" style="17" customWidth="1"/>
    <col min="7" max="16384" width="11.42578125" style="17"/>
  </cols>
  <sheetData>
    <row r="1" spans="1:6" ht="18" x14ac:dyDescent="0.25">
      <c r="A1" s="435" t="s">
        <v>68</v>
      </c>
      <c r="B1" s="436"/>
      <c r="C1" s="436"/>
      <c r="D1" s="436"/>
      <c r="E1" s="436"/>
      <c r="F1" s="437"/>
    </row>
    <row r="2" spans="1:6" s="51" customFormat="1" ht="24.75" customHeight="1" thickBot="1" x14ac:dyDescent="0.25">
      <c r="A2" s="52" t="s">
        <v>33</v>
      </c>
      <c r="B2" s="65"/>
      <c r="C2" s="65" t="s">
        <v>1</v>
      </c>
      <c r="D2" s="66" t="s">
        <v>291</v>
      </c>
      <c r="E2" s="66" t="s">
        <v>11</v>
      </c>
      <c r="F2" s="115" t="s">
        <v>313</v>
      </c>
    </row>
    <row r="3" spans="1:6" s="51" customFormat="1" ht="16.5" customHeight="1" x14ac:dyDescent="0.2">
      <c r="A3" s="441">
        <v>1.1000000000000001</v>
      </c>
      <c r="B3" s="444" t="s">
        <v>77</v>
      </c>
      <c r="C3" s="67" t="s">
        <v>110</v>
      </c>
      <c r="D3" s="161"/>
      <c r="E3" s="78" t="str">
        <f>IF(D3="","",IF(D3="No",0,0.25))</f>
        <v/>
      </c>
      <c r="F3" s="162"/>
    </row>
    <row r="4" spans="1:6" s="51" customFormat="1" ht="15.75" customHeight="1" x14ac:dyDescent="0.2">
      <c r="A4" s="442"/>
      <c r="B4" s="445"/>
      <c r="C4" s="50" t="s">
        <v>107</v>
      </c>
      <c r="D4" s="235"/>
      <c r="E4" s="55" t="str">
        <f>IF(D4="","",IF(D4="No",0,0.25))</f>
        <v/>
      </c>
      <c r="F4" s="163"/>
    </row>
    <row r="5" spans="1:6" s="51" customFormat="1" ht="15" customHeight="1" x14ac:dyDescent="0.2">
      <c r="A5" s="442"/>
      <c r="B5" s="445"/>
      <c r="C5" s="50" t="s">
        <v>108</v>
      </c>
      <c r="D5" s="235"/>
      <c r="E5" s="55" t="str">
        <f>IF(D5="","",IF(D5="No",0,0.25))</f>
        <v/>
      </c>
      <c r="F5" s="163"/>
    </row>
    <row r="6" spans="1:6" s="51" customFormat="1" ht="13.5" customHeight="1" thickBot="1" x14ac:dyDescent="0.25">
      <c r="A6" s="443"/>
      <c r="B6" s="446"/>
      <c r="C6" s="68" t="s">
        <v>109</v>
      </c>
      <c r="D6" s="236"/>
      <c r="E6" s="74" t="str">
        <f>IF(D6="","",IF(D6="No",0,0.25))</f>
        <v/>
      </c>
      <c r="F6" s="164"/>
    </row>
    <row r="7" spans="1:6" s="51" customFormat="1" ht="18" customHeight="1" x14ac:dyDescent="0.2">
      <c r="A7" s="441">
        <v>1.2</v>
      </c>
      <c r="B7" s="444" t="s">
        <v>46</v>
      </c>
      <c r="C7" s="67" t="s">
        <v>112</v>
      </c>
      <c r="D7" s="203"/>
      <c r="E7" s="70" t="str">
        <f>IF(D7="","",IF(D7="No",0,0.25))</f>
        <v/>
      </c>
      <c r="F7" s="162"/>
    </row>
    <row r="8" spans="1:6" s="51" customFormat="1" ht="22.5" customHeight="1" thickBot="1" x14ac:dyDescent="0.25">
      <c r="A8" s="443"/>
      <c r="B8" s="446"/>
      <c r="C8" s="68" t="s">
        <v>111</v>
      </c>
      <c r="D8" s="236"/>
      <c r="E8" s="74" t="str">
        <f>IF(D8="","",IF(D8="No",0,0.75))</f>
        <v/>
      </c>
      <c r="F8" s="164"/>
    </row>
    <row r="9" spans="1:6" s="51" customFormat="1" ht="24.75" customHeight="1" x14ac:dyDescent="0.2">
      <c r="A9" s="441">
        <v>1.3</v>
      </c>
      <c r="B9" s="444" t="s">
        <v>69</v>
      </c>
      <c r="C9" s="67" t="s">
        <v>113</v>
      </c>
      <c r="D9" s="203"/>
      <c r="E9" s="70" t="str">
        <f>IF(D9="","",IF(D9="No",0,0.25))</f>
        <v/>
      </c>
      <c r="F9" s="162"/>
    </row>
    <row r="10" spans="1:6" s="51" customFormat="1" ht="36.75" customHeight="1" thickBot="1" x14ac:dyDescent="0.25">
      <c r="A10" s="443"/>
      <c r="B10" s="446"/>
      <c r="C10" s="68" t="s">
        <v>299</v>
      </c>
      <c r="D10" s="236"/>
      <c r="E10" s="74" t="str">
        <f>IF(D10="","",IF(D10="No",0,0.75))</f>
        <v/>
      </c>
      <c r="F10" s="164"/>
    </row>
    <row r="11" spans="1:6" s="21" customFormat="1" ht="26.25" customHeight="1" x14ac:dyDescent="0.2">
      <c r="A11" s="441">
        <v>1.4</v>
      </c>
      <c r="B11" s="444" t="s">
        <v>97</v>
      </c>
      <c r="C11" s="75" t="s">
        <v>300</v>
      </c>
      <c r="D11" s="237"/>
      <c r="E11" s="70" t="str">
        <f>IF(D11="","",IF(D11="No",0,0.5))</f>
        <v/>
      </c>
      <c r="F11" s="165" t="s">
        <v>2</v>
      </c>
    </row>
    <row r="12" spans="1:6" s="21" customFormat="1" ht="24" customHeight="1" thickBot="1" x14ac:dyDescent="0.25">
      <c r="A12" s="443"/>
      <c r="B12" s="446"/>
      <c r="C12" s="69" t="s">
        <v>301</v>
      </c>
      <c r="D12" s="238"/>
      <c r="E12" s="74" t="str">
        <f>IF(D12="","",IF(D12="No",0,0.5))</f>
        <v/>
      </c>
      <c r="F12" s="166"/>
    </row>
    <row r="13" spans="1:6" s="21" customFormat="1" x14ac:dyDescent="0.2">
      <c r="A13" s="441">
        <v>1.5</v>
      </c>
      <c r="B13" s="444" t="s">
        <v>47</v>
      </c>
      <c r="C13" s="75" t="s">
        <v>116</v>
      </c>
      <c r="D13" s="203"/>
      <c r="E13" s="78" t="str">
        <f>IF(D13="","",IF(D13="No",0,0.2))</f>
        <v/>
      </c>
      <c r="F13" s="167" t="s">
        <v>2</v>
      </c>
    </row>
    <row r="14" spans="1:6" s="21" customFormat="1" x14ac:dyDescent="0.2">
      <c r="A14" s="442"/>
      <c r="B14" s="445"/>
      <c r="C14" s="46" t="s">
        <v>117</v>
      </c>
      <c r="D14" s="192"/>
      <c r="E14" s="55" t="str">
        <f>IF(D14="","",IF(D14="No",0,0.2))</f>
        <v/>
      </c>
      <c r="F14" s="168"/>
    </row>
    <row r="15" spans="1:6" s="21" customFormat="1" x14ac:dyDescent="0.2">
      <c r="A15" s="442"/>
      <c r="B15" s="445"/>
      <c r="C15" s="46" t="s">
        <v>114</v>
      </c>
      <c r="D15" s="192"/>
      <c r="E15" s="55" t="str">
        <f>IF(D15="","",IF(D15="No",0,0.2))</f>
        <v/>
      </c>
      <c r="F15" s="168"/>
    </row>
    <row r="16" spans="1:6" s="21" customFormat="1" x14ac:dyDescent="0.2">
      <c r="A16" s="442"/>
      <c r="B16" s="445"/>
      <c r="C16" s="46" t="s">
        <v>118</v>
      </c>
      <c r="D16" s="192"/>
      <c r="E16" s="55" t="str">
        <f>IF(D16="","",IF(D16="No",0,0.2))</f>
        <v/>
      </c>
      <c r="F16" s="168"/>
    </row>
    <row r="17" spans="1:6" s="21" customFormat="1" ht="26.25" thickBot="1" x14ac:dyDescent="0.25">
      <c r="A17" s="443"/>
      <c r="B17" s="446"/>
      <c r="C17" s="76" t="s">
        <v>115</v>
      </c>
      <c r="D17" s="206"/>
      <c r="E17" s="74" t="str">
        <f>IF(D17="","",IF(D17="No",0,0.2))</f>
        <v/>
      </c>
      <c r="F17" s="169"/>
    </row>
    <row r="18" spans="1:6" s="21" customFormat="1" ht="33" customHeight="1" x14ac:dyDescent="0.2">
      <c r="A18" s="441">
        <v>1.6</v>
      </c>
      <c r="B18" s="444" t="s">
        <v>48</v>
      </c>
      <c r="C18" s="77" t="s">
        <v>122</v>
      </c>
      <c r="D18" s="239"/>
      <c r="E18" s="78" t="str">
        <f>IF(D18="","",IF(D18="No",0,0.25))</f>
        <v/>
      </c>
      <c r="F18" s="167"/>
    </row>
    <row r="19" spans="1:6" s="21" customFormat="1" x14ac:dyDescent="0.2">
      <c r="A19" s="442"/>
      <c r="B19" s="445"/>
      <c r="C19" s="46" t="s">
        <v>119</v>
      </c>
      <c r="D19" s="192"/>
      <c r="E19" s="55" t="str">
        <f>IF(D19="","",IF(D19="No",0,0.25))</f>
        <v/>
      </c>
      <c r="F19" s="168"/>
    </row>
    <row r="20" spans="1:6" s="21" customFormat="1" x14ac:dyDescent="0.2">
      <c r="A20" s="442"/>
      <c r="B20" s="445"/>
      <c r="C20" s="46" t="s">
        <v>120</v>
      </c>
      <c r="D20" s="192"/>
      <c r="E20" s="55" t="str">
        <f t="shared" ref="E20:E21" si="0">IF(D20="","",IF(D20="No",0,0.25))</f>
        <v/>
      </c>
      <c r="F20" s="168"/>
    </row>
    <row r="21" spans="1:6" s="21" customFormat="1" ht="26.25" thickBot="1" x14ac:dyDescent="0.25">
      <c r="A21" s="443"/>
      <c r="B21" s="446"/>
      <c r="C21" s="76" t="s">
        <v>121</v>
      </c>
      <c r="D21" s="206"/>
      <c r="E21" s="55" t="str">
        <f t="shared" si="0"/>
        <v/>
      </c>
      <c r="F21" s="169"/>
    </row>
    <row r="22" spans="1:6" s="21" customFormat="1" ht="18" customHeight="1" x14ac:dyDescent="0.2">
      <c r="A22" s="441">
        <v>1.7</v>
      </c>
      <c r="B22" s="444" t="s">
        <v>106</v>
      </c>
      <c r="C22" s="67" t="s">
        <v>124</v>
      </c>
      <c r="D22" s="203"/>
      <c r="E22" s="70" t="str">
        <f>IF(D22="","",IF(D22="No",0,0.5))</f>
        <v/>
      </c>
      <c r="F22" s="167"/>
    </row>
    <row r="23" spans="1:6" s="21" customFormat="1" ht="32.25" customHeight="1" thickBot="1" x14ac:dyDescent="0.25">
      <c r="A23" s="443"/>
      <c r="B23" s="446"/>
      <c r="C23" s="73" t="s">
        <v>123</v>
      </c>
      <c r="D23" s="240"/>
      <c r="E23" s="74" t="str">
        <f>IF(D23="","",IF(D23="No",0,0.5))</f>
        <v/>
      </c>
      <c r="F23" s="169"/>
    </row>
    <row r="24" spans="1:6" s="21" customFormat="1" ht="23.25" customHeight="1" x14ac:dyDescent="0.2">
      <c r="A24" s="441">
        <v>1.8</v>
      </c>
      <c r="B24" s="444" t="s">
        <v>98</v>
      </c>
      <c r="C24" s="67" t="s">
        <v>125</v>
      </c>
      <c r="D24" s="203"/>
      <c r="E24" s="70" t="str">
        <f>IF(D24="","",IF(D24="No",0,0.25))</f>
        <v/>
      </c>
      <c r="F24" s="167"/>
    </row>
    <row r="25" spans="1:6" s="21" customFormat="1" ht="20.25" customHeight="1" thickBot="1" x14ac:dyDescent="0.25">
      <c r="A25" s="443"/>
      <c r="B25" s="446"/>
      <c r="C25" s="73" t="s">
        <v>297</v>
      </c>
      <c r="D25" s="240"/>
      <c r="E25" s="74" t="str">
        <f>IF(D25="","",IF(D25="No",0,0.75))</f>
        <v/>
      </c>
      <c r="F25" s="169"/>
    </row>
    <row r="26" spans="1:6" s="21" customFormat="1" ht="51.75" thickBot="1" x14ac:dyDescent="0.25">
      <c r="A26" s="79">
        <v>1.9</v>
      </c>
      <c r="B26" s="80" t="s">
        <v>126</v>
      </c>
      <c r="C26" s="81" t="s">
        <v>127</v>
      </c>
      <c r="D26" s="241"/>
      <c r="E26" s="78" t="str">
        <f>IF(D26="","",IF(D26="No",0,1))</f>
        <v/>
      </c>
      <c r="F26" s="193" t="s">
        <v>2</v>
      </c>
    </row>
    <row r="27" spans="1:6" s="21" customFormat="1" ht="26.25" thickBot="1" x14ac:dyDescent="0.25">
      <c r="A27" s="82">
        <v>1.1000000000000001</v>
      </c>
      <c r="B27" s="191" t="s">
        <v>373</v>
      </c>
      <c r="C27" s="80" t="s">
        <v>75</v>
      </c>
      <c r="D27" s="242"/>
      <c r="E27" s="78" t="str">
        <f>IF(D27="","",IF(D27="No",0,1))</f>
        <v/>
      </c>
      <c r="F27" s="193"/>
    </row>
    <row r="28" spans="1:6" s="21" customFormat="1" ht="25.5" customHeight="1" x14ac:dyDescent="0.2">
      <c r="A28" s="447">
        <v>1.1100000000000001</v>
      </c>
      <c r="B28" s="444" t="s">
        <v>76</v>
      </c>
      <c r="C28" s="75" t="s">
        <v>128</v>
      </c>
      <c r="D28" s="243"/>
      <c r="E28" s="70" t="str">
        <f>IF(D28="","",IF(D28="No",0,0.25))</f>
        <v/>
      </c>
      <c r="F28" s="167"/>
    </row>
    <row r="29" spans="1:6" s="21" customFormat="1" ht="38.25" x14ac:dyDescent="0.2">
      <c r="A29" s="448"/>
      <c r="B29" s="445"/>
      <c r="C29" s="244" t="s">
        <v>298</v>
      </c>
      <c r="D29" s="258"/>
      <c r="E29" s="247" t="str">
        <f>IF(D29="","",IF(D29="No",0,0.75))</f>
        <v/>
      </c>
      <c r="F29" s="259"/>
    </row>
    <row r="30" spans="1:6" s="21" customFormat="1" ht="63.75" x14ac:dyDescent="0.2">
      <c r="A30" s="260">
        <v>1.1200000000000001</v>
      </c>
      <c r="B30" s="114" t="s">
        <v>409</v>
      </c>
      <c r="C30" s="114" t="s">
        <v>410</v>
      </c>
      <c r="D30" s="192"/>
      <c r="E30" s="247" t="str">
        <f>IF(D30="","",IF(D30="No",0,1))</f>
        <v/>
      </c>
      <c r="F30" s="261"/>
    </row>
    <row r="31" spans="1:6" ht="13.5" thickBot="1" x14ac:dyDescent="0.25">
      <c r="A31" s="438" t="s">
        <v>10</v>
      </c>
      <c r="B31" s="439"/>
      <c r="C31" s="440"/>
      <c r="D31" s="151">
        <f>COUNT(A3:A30)</f>
        <v>12</v>
      </c>
      <c r="E31" s="152">
        <f>SUM(E3:E30)/D31</f>
        <v>0</v>
      </c>
      <c r="F31" s="153"/>
    </row>
    <row r="32" spans="1:6" x14ac:dyDescent="0.2">
      <c r="E32" s="85"/>
    </row>
  </sheetData>
  <sheetProtection algorithmName="SHA-512" hashValue="+CrH435mNVjvP4iaQ2oVZX4k6ZLmXPA3szkclw8tADBdMVXu7Xd5Rlkh+BXwXKUjAQ0HP5SlAcvM1urS3TFemQ==" saltValue="BtkTxFpkmqZpHJh6oyDQXw==" spinCount="100000" sheet="1" selectLockedCells="1"/>
  <dataConsolidate/>
  <customSheetViews>
    <customSheetView guid="{486D8616-8B7C-4865-954C-3E408E2AE1AB}" showGridLines="0" hiddenColumns="1">
      <selection activeCell="C9" sqref="C9:E9"/>
      <pageMargins left="0.23622047244094491" right="0.23622047244094491" top="0.23622047244094491" bottom="0.51181102362204722" header="0" footer="0.23622047244094491"/>
      <printOptions horizontalCentered="1"/>
      <pageSetup scale="78" fitToHeight="0" orientation="portrait" r:id="rId1"/>
      <headerFooter alignWithMargins="0">
        <oddFooter>&amp;LRev. 14 April 2024
Approved By: Stephen Earl&amp;CExhibit SQM 1.0A Supplier Self Assessment&amp;RPage &amp;P/&amp;N</oddFooter>
      </headerFooter>
    </customSheetView>
  </customSheetViews>
  <mergeCells count="20">
    <mergeCell ref="B11:B12"/>
    <mergeCell ref="A13:A17"/>
    <mergeCell ref="B18:B21"/>
    <mergeCell ref="A18:A21"/>
    <mergeCell ref="A1:F1"/>
    <mergeCell ref="A31:C31"/>
    <mergeCell ref="A3:A6"/>
    <mergeCell ref="B3:B6"/>
    <mergeCell ref="A7:A8"/>
    <mergeCell ref="B7:B8"/>
    <mergeCell ref="A22:A23"/>
    <mergeCell ref="B22:B23"/>
    <mergeCell ref="A9:A10"/>
    <mergeCell ref="B9:B10"/>
    <mergeCell ref="B24:B25"/>
    <mergeCell ref="A28:A29"/>
    <mergeCell ref="B28:B29"/>
    <mergeCell ref="B13:B17"/>
    <mergeCell ref="A11:A12"/>
    <mergeCell ref="A24:A25"/>
  </mergeCells>
  <printOptions horizontalCentered="1"/>
  <pageMargins left="0.23622047244094491" right="0.23622047244094491" top="0.23622047244094491" bottom="0.51181102362204722" header="0" footer="0.23622047244094491"/>
  <pageSetup scale="78" fitToHeight="0" orientation="landscape" r:id="rId2"/>
  <headerFooter alignWithMargins="0">
    <oddFooter>&amp;LApproved By: Andrew Thomson
&amp;A, Page &amp;P of &amp;N&amp;CUncontrolled document if printed: &amp;D
&amp;F&amp;RExhibit SQM 1.0A : REV 16
Rev Date: 2025-06-27</oddFooter>
  </headerFooter>
  <ignoredErrors>
    <ignoredError sqref="E8:E9" formula="1"/>
  </ignoredErrors>
  <extLst>
    <ext xmlns:x14="http://schemas.microsoft.com/office/spreadsheetml/2009/9/main" uri="{CCE6A557-97BC-4b89-ADB6-D9C93CAAB3DF}">
      <x14:dataValidations xmlns:xm="http://schemas.microsoft.com/office/excel/2006/main" disablePrompts="1" count="2">
        <x14:dataValidation type="list" allowBlank="1" showInputMessage="1" showErrorMessage="1" xr:uid="{00000000-0002-0000-0200-000000000000}">
          <x14:formula1>
            <xm:f>'drop down sheet'!$A$2:$A$4</xm:f>
          </x14:formula1>
          <xm:sqref>D28:D29 D9:D23</xm:sqref>
        </x14:dataValidation>
        <x14:dataValidation type="list" allowBlank="1" showInputMessage="1" showErrorMessage="1" xr:uid="{04BE623C-73D1-46B7-AFFB-A73BF2B9F5A5}">
          <x14:formula1>
            <xm:f>'drop down sheet'!$A$2:$A$3</xm:f>
          </x14:formula1>
          <xm:sqref>D30 D24 D25 D27 D26 D7 D8 D3 D4 D5 D6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22"/>
  <sheetViews>
    <sheetView showGridLines="0" topLeftCell="A3" zoomScaleNormal="100" zoomScaleSheetLayoutView="106" workbookViewId="0">
      <selection activeCell="D3" sqref="D3"/>
    </sheetView>
  </sheetViews>
  <sheetFormatPr defaultColWidth="11.42578125" defaultRowHeight="12.75" x14ac:dyDescent="0.2"/>
  <cols>
    <col min="1" max="1" width="4.5703125" style="2" bestFit="1" customWidth="1"/>
    <col min="2" max="2" width="33.42578125" customWidth="1"/>
    <col min="3" max="3" width="52.5703125" customWidth="1"/>
    <col min="4" max="4" width="8.28515625" customWidth="1"/>
    <col min="5" max="5" width="4.5703125" hidden="1" customWidth="1"/>
    <col min="6" max="6" width="45.140625" customWidth="1"/>
  </cols>
  <sheetData>
    <row r="1" spans="1:6" ht="18.75" thickBot="1" x14ac:dyDescent="0.3">
      <c r="A1" s="455" t="s">
        <v>40</v>
      </c>
      <c r="B1" s="456"/>
      <c r="C1" s="456"/>
      <c r="D1" s="456"/>
      <c r="E1" s="456"/>
      <c r="F1" s="457"/>
    </row>
    <row r="2" spans="1:6" s="38" customFormat="1" ht="24.75" customHeight="1" thickBot="1" x14ac:dyDescent="0.25">
      <c r="A2" s="86" t="s">
        <v>33</v>
      </c>
      <c r="B2" s="87"/>
      <c r="C2" s="87" t="s">
        <v>1</v>
      </c>
      <c r="D2" s="66" t="s">
        <v>290</v>
      </c>
      <c r="E2" s="66" t="s">
        <v>11</v>
      </c>
      <c r="F2" s="115" t="s">
        <v>313</v>
      </c>
    </row>
    <row r="3" spans="1:6" s="39" customFormat="1" ht="18" customHeight="1" x14ac:dyDescent="0.2">
      <c r="A3" s="449">
        <v>2.1</v>
      </c>
      <c r="B3" s="452" t="s">
        <v>99</v>
      </c>
      <c r="C3" s="63" t="s">
        <v>132</v>
      </c>
      <c r="D3" s="204"/>
      <c r="E3" s="96" t="str">
        <f>IF(D3="","",IF(D3="No", 0,0.33))</f>
        <v/>
      </c>
      <c r="F3" s="175"/>
    </row>
    <row r="4" spans="1:6" s="39" customFormat="1" ht="18.75" customHeight="1" x14ac:dyDescent="0.2">
      <c r="A4" s="450"/>
      <c r="B4" s="453"/>
      <c r="C4" s="45" t="s">
        <v>131</v>
      </c>
      <c r="D4" s="218"/>
      <c r="E4" s="190" t="str">
        <f>IF(D4="","",IF(D4="No", 0,0.33))</f>
        <v/>
      </c>
      <c r="F4" s="176"/>
    </row>
    <row r="5" spans="1:6" s="39" customFormat="1" ht="17.25" customHeight="1" thickBot="1" x14ac:dyDescent="0.25">
      <c r="A5" s="451"/>
      <c r="B5" s="454"/>
      <c r="C5" s="89" t="s">
        <v>133</v>
      </c>
      <c r="D5" s="219"/>
      <c r="E5" s="189" t="str">
        <f>IF(D5="","",IF(D5="No", 0,0.33))</f>
        <v/>
      </c>
      <c r="F5" s="177"/>
    </row>
    <row r="6" spans="1:6" s="39" customFormat="1" x14ac:dyDescent="0.2">
      <c r="A6" s="460">
        <v>2.2000000000000002</v>
      </c>
      <c r="B6" s="452" t="s">
        <v>134</v>
      </c>
      <c r="C6" s="63" t="s">
        <v>100</v>
      </c>
      <c r="D6" s="204"/>
      <c r="E6" s="96" t="str">
        <f>IF(D6="","",IF(D6="No", 0,0.5))</f>
        <v/>
      </c>
      <c r="F6" s="175"/>
    </row>
    <row r="7" spans="1:6" s="39" customFormat="1" ht="13.5" thickBot="1" x14ac:dyDescent="0.25">
      <c r="A7" s="461"/>
      <c r="B7" s="454"/>
      <c r="C7" s="119" t="s">
        <v>386</v>
      </c>
      <c r="D7" s="219"/>
      <c r="E7" s="189" t="str">
        <f>IF(D7="","",IF(D7="No", 0,0.5))</f>
        <v/>
      </c>
      <c r="F7" s="177"/>
    </row>
    <row r="8" spans="1:6" s="39" customFormat="1" ht="18" customHeight="1" x14ac:dyDescent="0.2">
      <c r="A8" s="460">
        <v>2.2999999999999998</v>
      </c>
      <c r="B8" s="452" t="s">
        <v>62</v>
      </c>
      <c r="C8" s="63" t="s">
        <v>284</v>
      </c>
      <c r="D8" s="204"/>
      <c r="E8" s="96" t="str">
        <f>IF(D8="","",IF(D8="No", 0,0.5))</f>
        <v/>
      </c>
      <c r="F8" s="175"/>
    </row>
    <row r="9" spans="1:6" s="39" customFormat="1" ht="18" customHeight="1" thickBot="1" x14ac:dyDescent="0.25">
      <c r="A9" s="461"/>
      <c r="B9" s="454"/>
      <c r="C9" s="119" t="s">
        <v>374</v>
      </c>
      <c r="D9" s="219"/>
      <c r="E9" s="189" t="str">
        <f>IF(D9="","",IF(D9="No", 0,0.5))</f>
        <v/>
      </c>
      <c r="F9" s="177"/>
    </row>
    <row r="10" spans="1:6" s="39" customFormat="1" ht="45.75" customHeight="1" x14ac:dyDescent="0.2">
      <c r="A10" s="449">
        <v>2.4</v>
      </c>
      <c r="B10" s="452" t="s">
        <v>63</v>
      </c>
      <c r="C10" s="90" t="s">
        <v>137</v>
      </c>
      <c r="D10" s="222"/>
      <c r="E10" s="96" t="str">
        <f>IF(D10="","",IF(D10="No", 0,0.33))</f>
        <v/>
      </c>
      <c r="F10" s="178"/>
    </row>
    <row r="11" spans="1:6" s="39" customFormat="1" ht="23.25" customHeight="1" x14ac:dyDescent="0.2">
      <c r="A11" s="450"/>
      <c r="B11" s="453"/>
      <c r="C11" s="64" t="s">
        <v>135</v>
      </c>
      <c r="D11" s="221"/>
      <c r="E11" s="190" t="str">
        <f>IF(D11="","",IF(D11="No", 0,0.33))</f>
        <v/>
      </c>
      <c r="F11" s="180"/>
    </row>
    <row r="12" spans="1:6" s="39" customFormat="1" ht="27" customHeight="1" thickBot="1" x14ac:dyDescent="0.25">
      <c r="A12" s="451"/>
      <c r="B12" s="454"/>
      <c r="C12" s="91" t="s">
        <v>136</v>
      </c>
      <c r="D12" s="219"/>
      <c r="E12" s="190" t="str">
        <f>IF(D12="","",IF(D12="No", 0,0.33))</f>
        <v/>
      </c>
      <c r="F12" s="177"/>
    </row>
    <row r="13" spans="1:6" s="39" customFormat="1" ht="39" thickBot="1" x14ac:dyDescent="0.25">
      <c r="A13" s="140">
        <v>2.5</v>
      </c>
      <c r="B13" s="92" t="s">
        <v>89</v>
      </c>
      <c r="C13" s="93" t="s">
        <v>90</v>
      </c>
      <c r="D13" s="202"/>
      <c r="E13" s="99" t="str">
        <f>IF(D13="","",IF(D13="No", 0,1))</f>
        <v/>
      </c>
      <c r="F13" s="181"/>
    </row>
    <row r="14" spans="1:6" s="39" customFormat="1" ht="77.25" thickBot="1" x14ac:dyDescent="0.25">
      <c r="A14" s="140">
        <v>2.6</v>
      </c>
      <c r="B14" s="92" t="s">
        <v>91</v>
      </c>
      <c r="C14" s="93" t="s">
        <v>84</v>
      </c>
      <c r="D14" s="202"/>
      <c r="E14" s="99" t="str">
        <f>IF(D14="","",IF(D14="No", 0,1))</f>
        <v/>
      </c>
      <c r="F14" s="181"/>
    </row>
    <row r="15" spans="1:6" s="39" customFormat="1" ht="26.25" customHeight="1" thickBot="1" x14ac:dyDescent="0.25">
      <c r="A15" s="140">
        <v>2.7</v>
      </c>
      <c r="B15" s="93" t="s">
        <v>92</v>
      </c>
      <c r="C15" s="93" t="s">
        <v>93</v>
      </c>
      <c r="D15" s="202"/>
      <c r="E15" s="99" t="str">
        <f>IF(D15="","",IF(D15="No", 0,1))</f>
        <v/>
      </c>
      <c r="F15" s="181"/>
    </row>
    <row r="16" spans="1:6" s="39" customFormat="1" ht="69" customHeight="1" thickBot="1" x14ac:dyDescent="0.25">
      <c r="A16" s="140">
        <v>2.8</v>
      </c>
      <c r="B16" s="93" t="s">
        <v>302</v>
      </c>
      <c r="C16" s="93" t="s">
        <v>94</v>
      </c>
      <c r="D16" s="202"/>
      <c r="E16" s="99" t="str">
        <f>IF(D16="","",IF(D16="No", 0,1))</f>
        <v/>
      </c>
      <c r="F16" s="181"/>
    </row>
    <row r="17" spans="1:6" s="39" customFormat="1" ht="12.75" customHeight="1" x14ac:dyDescent="0.2">
      <c r="A17" s="465">
        <v>2.9</v>
      </c>
      <c r="B17" s="462" t="s">
        <v>293</v>
      </c>
      <c r="C17" s="107" t="s">
        <v>286</v>
      </c>
      <c r="D17" s="204"/>
      <c r="E17" s="70" t="str">
        <f>IF(D17="","",IF(D17="No", 0,0.25))</f>
        <v/>
      </c>
      <c r="F17" s="175"/>
    </row>
    <row r="18" spans="1:6" s="39" customFormat="1" ht="20.100000000000001" customHeight="1" x14ac:dyDescent="0.2">
      <c r="A18" s="466"/>
      <c r="B18" s="463"/>
      <c r="C18" s="83" t="s">
        <v>287</v>
      </c>
      <c r="D18" s="218"/>
      <c r="E18" s="55" t="str">
        <f t="shared" ref="E18:E20" si="0">IF(D18="","",IF(D18="No", 0,0.25))</f>
        <v/>
      </c>
      <c r="F18" s="176"/>
    </row>
    <row r="19" spans="1:6" s="39" customFormat="1" ht="20.100000000000001" customHeight="1" x14ac:dyDescent="0.2">
      <c r="A19" s="466"/>
      <c r="B19" s="463"/>
      <c r="C19" s="83" t="s">
        <v>288</v>
      </c>
      <c r="D19" s="218"/>
      <c r="E19" s="55" t="str">
        <f t="shared" si="0"/>
        <v/>
      </c>
      <c r="F19" s="176"/>
    </row>
    <row r="20" spans="1:6" s="39" customFormat="1" ht="13.5" thickBot="1" x14ac:dyDescent="0.25">
      <c r="A20" s="467"/>
      <c r="B20" s="464"/>
      <c r="C20" s="108" t="s">
        <v>289</v>
      </c>
      <c r="D20" s="219"/>
      <c r="E20" s="105" t="str">
        <f t="shared" si="0"/>
        <v/>
      </c>
      <c r="F20" s="177"/>
    </row>
    <row r="21" spans="1:6" s="39" customFormat="1" ht="101.25" customHeight="1" thickBot="1" x14ac:dyDescent="0.25">
      <c r="A21" s="226">
        <v>2.1</v>
      </c>
      <c r="B21" s="227" t="s">
        <v>390</v>
      </c>
      <c r="C21" s="228" t="s">
        <v>418</v>
      </c>
      <c r="D21" s="202"/>
      <c r="E21" s="211" t="str">
        <f>(IF(D21="","",IF(D21="No",0,1)))</f>
        <v/>
      </c>
      <c r="F21" s="212"/>
    </row>
    <row r="22" spans="1:6" ht="13.5" thickBot="1" x14ac:dyDescent="0.25">
      <c r="A22" s="458" t="s">
        <v>10</v>
      </c>
      <c r="B22" s="459"/>
      <c r="C22" s="459"/>
      <c r="D22" s="154">
        <f>COUNT(A3:A21)</f>
        <v>10</v>
      </c>
      <c r="E22" s="155">
        <f>SUM(E3:E21)/D22</f>
        <v>0</v>
      </c>
      <c r="F22" s="156"/>
    </row>
  </sheetData>
  <sheetProtection algorithmName="SHA-512" hashValue="hCv76Opk+dN34+9zzn3+1ID0CnP0gDIB0dltqo0vL3i/p5cFN8c73FYNjtJoOyJySCEvQ1iknwvxvLdOQbNZcA==" saltValue="KGA6joKexQkwWK03dAx0Fg==" spinCount="100000" sheet="1" selectLockedCells="1"/>
  <customSheetViews>
    <customSheetView guid="{486D8616-8B7C-4865-954C-3E408E2AE1AB}" showGridLines="0" hiddenColumns="1">
      <selection activeCell="C9" sqref="C9:E9"/>
      <pageMargins left="0.23622047244094491" right="0.23622047244094491" top="0.23622047244094491" bottom="0.51181102362204722" header="0" footer="0.23622047244094491"/>
      <printOptions horizontalCentered="1"/>
      <pageSetup scale="78" fitToHeight="0" orientation="portrait" r:id="rId1"/>
      <headerFooter alignWithMargins="0">
        <oddFooter>&amp;LRev. 14 April 2024
Approved By: Stephen Earl&amp;CExhibit SQM 1.0A Supplier Self Assessment&amp;RPage &amp;P/&amp;N</oddFooter>
      </headerFooter>
    </customSheetView>
  </customSheetViews>
  <mergeCells count="12">
    <mergeCell ref="A10:A12"/>
    <mergeCell ref="B10:B12"/>
    <mergeCell ref="A1:F1"/>
    <mergeCell ref="A22:C22"/>
    <mergeCell ref="A3:A5"/>
    <mergeCell ref="B3:B5"/>
    <mergeCell ref="A6:A7"/>
    <mergeCell ref="B6:B7"/>
    <mergeCell ref="B17:B20"/>
    <mergeCell ref="A17:A20"/>
    <mergeCell ref="A8:A9"/>
    <mergeCell ref="B8:B9"/>
  </mergeCells>
  <printOptions horizontalCentered="1"/>
  <pageMargins left="0.23622047244094491" right="0.23622047244094491" top="0.23622047244094491" bottom="0.51181102362204722" header="0" footer="0.23622047244094491"/>
  <pageSetup scale="78" fitToHeight="0" orientation="landscape" r:id="rId2"/>
  <headerFooter alignWithMargins="0">
    <oddFooter>&amp;LApproved By: Andrew Thomson
&amp;A, Page &amp;P of &amp;N&amp;CUncontrolled document if printed: &amp;D
&amp;F&amp;RExhibit SQM 1.0A : REV 16
Rev Date: 2025-06-27</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300-000000000000}">
          <x14:formula1>
            <xm:f>'drop down sheet'!$A$2:$A$4</xm:f>
          </x14:formula1>
          <xm:sqref>D13:D16 D3 D5 D7:D9</xm:sqref>
        </x14:dataValidation>
        <x14:dataValidation type="list" allowBlank="1" showInputMessage="1" showErrorMessage="1" xr:uid="{59E1D305-82F3-4869-8B82-EA5E80FB46CC}">
          <x14:formula1>
            <xm:f>'drop down sheet'!$A$2:$A$3</xm:f>
          </x14:formula1>
          <xm:sqref>D10 D11 D12 D6 D17:D20 D4 D21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79"/>
  <sheetViews>
    <sheetView showGridLines="0" topLeftCell="A3" zoomScaleNormal="100" zoomScaleSheetLayoutView="100" workbookViewId="0">
      <selection activeCell="D3" sqref="D3"/>
    </sheetView>
  </sheetViews>
  <sheetFormatPr defaultColWidth="11.42578125" defaultRowHeight="12.75" x14ac:dyDescent="0.2"/>
  <cols>
    <col min="1" max="1" width="7.28515625" style="53" customWidth="1"/>
    <col min="2" max="2" width="33.42578125" style="17" customWidth="1"/>
    <col min="3" max="3" width="52.5703125" style="17" customWidth="1"/>
    <col min="4" max="4" width="8.28515625" style="17" bestFit="1" customWidth="1"/>
    <col min="5" max="5" width="12" style="17" hidden="1" customWidth="1"/>
    <col min="6" max="6" width="45.140625" style="17" customWidth="1"/>
    <col min="7" max="16384" width="11.42578125" style="17"/>
  </cols>
  <sheetData>
    <row r="1" spans="1:6" ht="18.75" thickBot="1" x14ac:dyDescent="0.3">
      <c r="A1" s="484" t="s">
        <v>41</v>
      </c>
      <c r="B1" s="485"/>
      <c r="C1" s="485"/>
      <c r="D1" s="485"/>
      <c r="E1" s="485"/>
      <c r="F1" s="486"/>
    </row>
    <row r="2" spans="1:6" s="51" customFormat="1" ht="24.75" customHeight="1" thickBot="1" x14ac:dyDescent="0.25">
      <c r="A2" s="79" t="s">
        <v>33</v>
      </c>
      <c r="B2" s="103"/>
      <c r="C2" s="103" t="s">
        <v>1</v>
      </c>
      <c r="D2" s="104" t="s">
        <v>291</v>
      </c>
      <c r="E2" s="104" t="s">
        <v>11</v>
      </c>
      <c r="F2" s="116" t="s">
        <v>313</v>
      </c>
    </row>
    <row r="3" spans="1:6" s="51" customFormat="1" ht="17.25" customHeight="1" x14ac:dyDescent="0.2">
      <c r="A3" s="473">
        <v>3.1</v>
      </c>
      <c r="B3" s="475" t="s">
        <v>103</v>
      </c>
      <c r="C3" s="112" t="s">
        <v>147</v>
      </c>
      <c r="D3" s="204"/>
      <c r="E3" s="70" t="str">
        <f>IF(D3="","",IF(D3="No",0,0.5))</f>
        <v/>
      </c>
      <c r="F3" s="274"/>
    </row>
    <row r="4" spans="1:6" s="51" customFormat="1" ht="16.5" customHeight="1" thickBot="1" x14ac:dyDescent="0.25">
      <c r="A4" s="474"/>
      <c r="B4" s="476"/>
      <c r="C4" s="113" t="s">
        <v>146</v>
      </c>
      <c r="D4" s="219"/>
      <c r="E4" s="95" t="str">
        <f>IF(D4="","",IF(D4="No",0,0.5))</f>
        <v/>
      </c>
      <c r="F4" s="164"/>
    </row>
    <row r="5" spans="1:6" s="51" customFormat="1" ht="30" customHeight="1" x14ac:dyDescent="0.2">
      <c r="A5" s="477">
        <v>3.2</v>
      </c>
      <c r="B5" s="452" t="s">
        <v>49</v>
      </c>
      <c r="C5" s="75" t="s">
        <v>153</v>
      </c>
      <c r="D5" s="204"/>
      <c r="E5" s="102" t="str">
        <f>IF(D5="","",IF(D5="No",0,0.167))</f>
        <v/>
      </c>
      <c r="F5" s="162"/>
    </row>
    <row r="6" spans="1:6" s="51" customFormat="1" ht="18" customHeight="1" x14ac:dyDescent="0.2">
      <c r="A6" s="478"/>
      <c r="B6" s="453"/>
      <c r="C6" s="46" t="s">
        <v>148</v>
      </c>
      <c r="D6" s="218"/>
      <c r="E6" s="55" t="str">
        <f>IF(D6="","",IF(D6="No",0,0.167))</f>
        <v/>
      </c>
      <c r="F6" s="163"/>
    </row>
    <row r="7" spans="1:6" s="51" customFormat="1" x14ac:dyDescent="0.2">
      <c r="A7" s="478"/>
      <c r="B7" s="453"/>
      <c r="C7" s="46" t="s">
        <v>149</v>
      </c>
      <c r="D7" s="218"/>
      <c r="E7" s="55" t="str">
        <f>IF(D7="","",IF(D7="No",0,0.167))</f>
        <v/>
      </c>
      <c r="F7" s="163"/>
    </row>
    <row r="8" spans="1:6" s="51" customFormat="1" x14ac:dyDescent="0.2">
      <c r="A8" s="478"/>
      <c r="B8" s="453"/>
      <c r="C8" s="46" t="s">
        <v>150</v>
      </c>
      <c r="D8" s="218"/>
      <c r="E8" s="55" t="str">
        <f t="shared" ref="E8:E10" si="0">IF(D8="","",IF(D8="No",0,0.167))</f>
        <v/>
      </c>
      <c r="F8" s="163"/>
    </row>
    <row r="9" spans="1:6" s="51" customFormat="1" x14ac:dyDescent="0.2">
      <c r="A9" s="478"/>
      <c r="B9" s="453"/>
      <c r="C9" s="46" t="s">
        <v>151</v>
      </c>
      <c r="D9" s="218"/>
      <c r="E9" s="55" t="str">
        <f t="shared" si="0"/>
        <v/>
      </c>
      <c r="F9" s="163"/>
    </row>
    <row r="10" spans="1:6" s="51" customFormat="1" ht="13.5" thickBot="1" x14ac:dyDescent="0.25">
      <c r="A10" s="479"/>
      <c r="B10" s="454"/>
      <c r="C10" s="76" t="s">
        <v>152</v>
      </c>
      <c r="D10" s="219"/>
      <c r="E10" s="55" t="str">
        <f t="shared" si="0"/>
        <v/>
      </c>
      <c r="F10" s="164"/>
    </row>
    <row r="11" spans="1:6" s="51" customFormat="1" ht="18" customHeight="1" x14ac:dyDescent="0.2">
      <c r="A11" s="477">
        <v>3.3</v>
      </c>
      <c r="B11" s="452" t="s">
        <v>64</v>
      </c>
      <c r="C11" s="97" t="s">
        <v>156</v>
      </c>
      <c r="D11" s="204"/>
      <c r="E11" s="102" t="str">
        <f>IF(D11="","",IF(D11="No",0,0.25))</f>
        <v/>
      </c>
      <c r="F11" s="162"/>
    </row>
    <row r="12" spans="1:6" s="51" customFormat="1" x14ac:dyDescent="0.2">
      <c r="A12" s="478"/>
      <c r="B12" s="453"/>
      <c r="C12" s="44" t="s">
        <v>154</v>
      </c>
      <c r="D12" s="218"/>
      <c r="E12" s="55" t="str">
        <f>IF(D12="","",IF(D12="No",0,0.25))</f>
        <v/>
      </c>
      <c r="F12" s="163"/>
    </row>
    <row r="13" spans="1:6" s="51" customFormat="1" x14ac:dyDescent="0.2">
      <c r="A13" s="478"/>
      <c r="B13" s="453"/>
      <c r="C13" s="44" t="s">
        <v>155</v>
      </c>
      <c r="D13" s="218"/>
      <c r="E13" s="55" t="str">
        <f t="shared" ref="E13:E14" si="1">IF(D13="","",IF(D13="No",0,0.25))</f>
        <v/>
      </c>
      <c r="F13" s="163"/>
    </row>
    <row r="14" spans="1:6" s="51" customFormat="1" ht="13.5" thickBot="1" x14ac:dyDescent="0.25">
      <c r="A14" s="479"/>
      <c r="B14" s="454"/>
      <c r="C14" s="49" t="s">
        <v>157</v>
      </c>
      <c r="D14" s="219"/>
      <c r="E14" s="55" t="str">
        <f t="shared" si="1"/>
        <v/>
      </c>
      <c r="F14" s="164"/>
    </row>
    <row r="15" spans="1:6" s="51" customFormat="1" ht="33" customHeight="1" thickBot="1" x14ac:dyDescent="0.25">
      <c r="A15" s="141">
        <v>3.4</v>
      </c>
      <c r="B15" s="98" t="s">
        <v>74</v>
      </c>
      <c r="C15" s="80" t="s">
        <v>158</v>
      </c>
      <c r="D15" s="202"/>
      <c r="E15" s="96" t="str">
        <f>IF(D15="","",IF(D15="No",0,1))</f>
        <v/>
      </c>
      <c r="F15" s="171"/>
    </row>
    <row r="16" spans="1:6" s="51" customFormat="1" ht="16.5" customHeight="1" x14ac:dyDescent="0.2">
      <c r="A16" s="477">
        <v>3.5</v>
      </c>
      <c r="B16" s="452" t="s">
        <v>50</v>
      </c>
      <c r="C16" s="75" t="s">
        <v>162</v>
      </c>
      <c r="D16" s="204"/>
      <c r="E16" s="102" t="str">
        <f>IF(D16="","",IF(D16="No",0,0.25))</f>
        <v/>
      </c>
      <c r="F16" s="162"/>
    </row>
    <row r="17" spans="1:6" s="51" customFormat="1" ht="18.75" customHeight="1" x14ac:dyDescent="0.2">
      <c r="A17" s="478"/>
      <c r="B17" s="453"/>
      <c r="C17" s="46" t="s">
        <v>159</v>
      </c>
      <c r="D17" s="218"/>
      <c r="E17" s="55" t="str">
        <f>IF(D17="","",IF(D17="No",0,0.25))</f>
        <v/>
      </c>
      <c r="F17" s="163"/>
    </row>
    <row r="18" spans="1:6" s="51" customFormat="1" ht="18" customHeight="1" x14ac:dyDescent="0.2">
      <c r="A18" s="478"/>
      <c r="B18" s="453"/>
      <c r="C18" s="46" t="s">
        <v>160</v>
      </c>
      <c r="D18" s="218"/>
      <c r="E18" s="55" t="str">
        <f t="shared" ref="E18:E19" si="2">IF(D18="","",IF(D18="No",0,0.25))</f>
        <v/>
      </c>
      <c r="F18" s="163"/>
    </row>
    <row r="19" spans="1:6" s="51" customFormat="1" ht="18.75" customHeight="1" thickBot="1" x14ac:dyDescent="0.25">
      <c r="A19" s="479"/>
      <c r="B19" s="454"/>
      <c r="C19" s="76" t="s">
        <v>161</v>
      </c>
      <c r="D19" s="219"/>
      <c r="E19" s="55" t="str">
        <f t="shared" si="2"/>
        <v/>
      </c>
      <c r="F19" s="164"/>
    </row>
    <row r="20" spans="1:6" s="51" customFormat="1" x14ac:dyDescent="0.2">
      <c r="A20" s="477">
        <v>3.6</v>
      </c>
      <c r="B20" s="452" t="s">
        <v>70</v>
      </c>
      <c r="C20" s="97" t="s">
        <v>165</v>
      </c>
      <c r="D20" s="204"/>
      <c r="E20" s="102" t="str">
        <f>IF(D20="","",IF(D20="No",0,0.25))</f>
        <v/>
      </c>
      <c r="F20" s="162"/>
    </row>
    <row r="21" spans="1:6" s="51" customFormat="1" x14ac:dyDescent="0.2">
      <c r="A21" s="478"/>
      <c r="B21" s="453"/>
      <c r="C21" s="44" t="s">
        <v>163</v>
      </c>
      <c r="D21" s="218"/>
      <c r="E21" s="55" t="str">
        <f>IF(D21="","",IF(D21="No",0,0.25))</f>
        <v/>
      </c>
      <c r="F21" s="163"/>
    </row>
    <row r="22" spans="1:6" s="51" customFormat="1" x14ac:dyDescent="0.2">
      <c r="A22" s="478"/>
      <c r="B22" s="453"/>
      <c r="C22" s="44" t="s">
        <v>109</v>
      </c>
      <c r="D22" s="218"/>
      <c r="E22" s="55" t="str">
        <f t="shared" ref="E22:E23" si="3">IF(D22="","",IF(D22="No",0,0.25))</f>
        <v/>
      </c>
      <c r="F22" s="163"/>
    </row>
    <row r="23" spans="1:6" s="51" customFormat="1" ht="13.5" thickBot="1" x14ac:dyDescent="0.25">
      <c r="A23" s="479"/>
      <c r="B23" s="454"/>
      <c r="C23" s="49" t="s">
        <v>164</v>
      </c>
      <c r="D23" s="219"/>
      <c r="E23" s="55" t="str">
        <f t="shared" si="3"/>
        <v/>
      </c>
      <c r="F23" s="164"/>
    </row>
    <row r="24" spans="1:6" s="51" customFormat="1" ht="25.5" x14ac:dyDescent="0.2">
      <c r="A24" s="477">
        <v>3.7</v>
      </c>
      <c r="B24" s="452" t="s">
        <v>51</v>
      </c>
      <c r="C24" s="97" t="s">
        <v>166</v>
      </c>
      <c r="D24" s="204"/>
      <c r="E24" s="70" t="str">
        <f>IF(D24="","",IF(D24="No",0,0.5))</f>
        <v/>
      </c>
      <c r="F24" s="162"/>
    </row>
    <row r="25" spans="1:6" s="51" customFormat="1" ht="26.25" thickBot="1" x14ac:dyDescent="0.25">
      <c r="A25" s="479"/>
      <c r="B25" s="454"/>
      <c r="C25" s="49" t="s">
        <v>167</v>
      </c>
      <c r="D25" s="219"/>
      <c r="E25" s="95" t="str">
        <f>IF(D25="","",IF(D25="No",0,0.5))</f>
        <v/>
      </c>
      <c r="F25" s="164"/>
    </row>
    <row r="26" spans="1:6" s="51" customFormat="1" ht="19.5" customHeight="1" x14ac:dyDescent="0.2">
      <c r="A26" s="477">
        <v>3.8</v>
      </c>
      <c r="B26" s="475" t="s">
        <v>52</v>
      </c>
      <c r="C26" s="112" t="s">
        <v>285</v>
      </c>
      <c r="D26" s="204"/>
      <c r="E26" s="102" t="str">
        <f>IF(D26="","",IF(D26="No",0,0.2))</f>
        <v/>
      </c>
      <c r="F26" s="162"/>
    </row>
    <row r="27" spans="1:6" s="51" customFormat="1" x14ac:dyDescent="0.2">
      <c r="A27" s="478"/>
      <c r="B27" s="483"/>
      <c r="C27" s="114" t="s">
        <v>217</v>
      </c>
      <c r="D27" s="218"/>
      <c r="E27" s="55" t="str">
        <f>IF(D27="","",IF(D27="No",0,0.2))</f>
        <v/>
      </c>
      <c r="F27" s="163"/>
    </row>
    <row r="28" spans="1:6" s="51" customFormat="1" x14ac:dyDescent="0.2">
      <c r="A28" s="478"/>
      <c r="B28" s="483"/>
      <c r="C28" s="114" t="s">
        <v>218</v>
      </c>
      <c r="D28" s="218"/>
      <c r="E28" s="55" t="str">
        <f>IF(D28="","",IF(D28="No",0,0.2))</f>
        <v/>
      </c>
      <c r="F28" s="163"/>
    </row>
    <row r="29" spans="1:6" s="51" customFormat="1" x14ac:dyDescent="0.2">
      <c r="A29" s="478"/>
      <c r="B29" s="483"/>
      <c r="C29" s="114" t="s">
        <v>219</v>
      </c>
      <c r="D29" s="218"/>
      <c r="E29" s="55" t="str">
        <f>IF(D29="","",IF(D29="No",0,0.2))</f>
        <v/>
      </c>
      <c r="F29" s="163"/>
    </row>
    <row r="30" spans="1:6" s="51" customFormat="1" ht="26.25" thickBot="1" x14ac:dyDescent="0.25">
      <c r="A30" s="479"/>
      <c r="B30" s="476"/>
      <c r="C30" s="113" t="s">
        <v>372</v>
      </c>
      <c r="D30" s="219"/>
      <c r="E30" s="95" t="str">
        <f>IF(D30="","",IF(D30="No",0,0.2))</f>
        <v/>
      </c>
      <c r="F30" s="164"/>
    </row>
    <row r="31" spans="1:6" s="51" customFormat="1" ht="18" customHeight="1" x14ac:dyDescent="0.2">
      <c r="A31" s="477">
        <v>3.9</v>
      </c>
      <c r="B31" s="475" t="s">
        <v>304</v>
      </c>
      <c r="C31" s="112" t="s">
        <v>169</v>
      </c>
      <c r="D31" s="204"/>
      <c r="E31" s="70" t="str">
        <f>IF(D31="","",IF(D31="No",0,0.5))</f>
        <v/>
      </c>
      <c r="F31" s="162"/>
    </row>
    <row r="32" spans="1:6" s="51" customFormat="1" ht="42" customHeight="1" thickBot="1" x14ac:dyDescent="0.25">
      <c r="A32" s="479"/>
      <c r="B32" s="476"/>
      <c r="C32" s="113" t="s">
        <v>168</v>
      </c>
      <c r="D32" s="219"/>
      <c r="E32" s="95" t="str">
        <f>IF(D32="","",IF(D32="No",0,0.5))</f>
        <v/>
      </c>
      <c r="F32" s="164"/>
    </row>
    <row r="33" spans="1:6" s="51" customFormat="1" ht="18" customHeight="1" x14ac:dyDescent="0.2">
      <c r="A33" s="468">
        <v>3.1</v>
      </c>
      <c r="B33" s="475" t="s">
        <v>67</v>
      </c>
      <c r="C33" s="112" t="s">
        <v>171</v>
      </c>
      <c r="D33" s="204"/>
      <c r="E33" s="70" t="str">
        <f>IF(D33="","",IF(D33="No",0,0.5))</f>
        <v/>
      </c>
      <c r="F33" s="274"/>
    </row>
    <row r="34" spans="1:6" s="51" customFormat="1" ht="21" customHeight="1" thickBot="1" x14ac:dyDescent="0.25">
      <c r="A34" s="469"/>
      <c r="B34" s="476"/>
      <c r="C34" s="113" t="s">
        <v>170</v>
      </c>
      <c r="D34" s="224"/>
      <c r="E34" s="105" t="str">
        <f>IF(D34="","",IF(D34="No",0,0.5))</f>
        <v/>
      </c>
      <c r="F34" s="164"/>
    </row>
    <row r="35" spans="1:6" s="51" customFormat="1" ht="16.5" customHeight="1" x14ac:dyDescent="0.2">
      <c r="A35" s="468">
        <v>3.11</v>
      </c>
      <c r="B35" s="475" t="s">
        <v>53</v>
      </c>
      <c r="C35" s="112" t="s">
        <v>176</v>
      </c>
      <c r="D35" s="204"/>
      <c r="E35" s="102" t="str">
        <f>IF(D35="","",IF(D35="No",0,0.143))</f>
        <v/>
      </c>
      <c r="F35" s="162"/>
    </row>
    <row r="36" spans="1:6" s="51" customFormat="1" x14ac:dyDescent="0.2">
      <c r="A36" s="470"/>
      <c r="B36" s="483"/>
      <c r="C36" s="114" t="s">
        <v>305</v>
      </c>
      <c r="D36" s="218"/>
      <c r="E36" s="55" t="str">
        <f>IF(D36="","",IF(D36="No",0,0.143))</f>
        <v/>
      </c>
      <c r="F36" s="163"/>
    </row>
    <row r="37" spans="1:6" s="51" customFormat="1" x14ac:dyDescent="0.2">
      <c r="A37" s="470"/>
      <c r="B37" s="483"/>
      <c r="C37" s="114" t="s">
        <v>172</v>
      </c>
      <c r="D37" s="218"/>
      <c r="E37" s="55" t="str">
        <f>IF(D37="","",IF(D37="No",0,0.143))</f>
        <v/>
      </c>
      <c r="F37" s="163"/>
    </row>
    <row r="38" spans="1:6" s="51" customFormat="1" x14ac:dyDescent="0.2">
      <c r="A38" s="470"/>
      <c r="B38" s="483"/>
      <c r="C38" s="114" t="s">
        <v>173</v>
      </c>
      <c r="D38" s="218"/>
      <c r="E38" s="55" t="str">
        <f t="shared" ref="E38:E41" si="4">IF(D38="","",IF(D38="No",0,0.143))</f>
        <v/>
      </c>
      <c r="F38" s="163"/>
    </row>
    <row r="39" spans="1:6" s="51" customFormat="1" x14ac:dyDescent="0.2">
      <c r="A39" s="470"/>
      <c r="B39" s="483"/>
      <c r="C39" s="114" t="s">
        <v>174</v>
      </c>
      <c r="D39" s="218"/>
      <c r="E39" s="55" t="str">
        <f t="shared" si="4"/>
        <v/>
      </c>
      <c r="F39" s="163"/>
    </row>
    <row r="40" spans="1:6" s="51" customFormat="1" x14ac:dyDescent="0.2">
      <c r="A40" s="470"/>
      <c r="B40" s="483"/>
      <c r="C40" s="114" t="s">
        <v>175</v>
      </c>
      <c r="D40" s="218"/>
      <c r="E40" s="55" t="str">
        <f t="shared" si="4"/>
        <v/>
      </c>
      <c r="F40" s="163"/>
    </row>
    <row r="41" spans="1:6" s="51" customFormat="1" ht="13.5" thickBot="1" x14ac:dyDescent="0.25">
      <c r="A41" s="469"/>
      <c r="B41" s="476"/>
      <c r="C41" s="113" t="s">
        <v>177</v>
      </c>
      <c r="D41" s="219"/>
      <c r="E41" s="55" t="str">
        <f t="shared" si="4"/>
        <v/>
      </c>
      <c r="F41" s="164"/>
    </row>
    <row r="42" spans="1:6" s="51" customFormat="1" ht="25.5" customHeight="1" x14ac:dyDescent="0.2">
      <c r="A42" s="468">
        <v>3.12</v>
      </c>
      <c r="B42" s="475" t="s">
        <v>101</v>
      </c>
      <c r="C42" s="112" t="s">
        <v>180</v>
      </c>
      <c r="D42" s="204"/>
      <c r="E42" s="102" t="str">
        <f>IF(D42="","",IF(D42="No",0,0.33))</f>
        <v/>
      </c>
      <c r="F42" s="162"/>
    </row>
    <row r="43" spans="1:6" s="51" customFormat="1" ht="25.5" x14ac:dyDescent="0.2">
      <c r="A43" s="470"/>
      <c r="B43" s="483"/>
      <c r="C43" s="114" t="s">
        <v>178</v>
      </c>
      <c r="D43" s="218"/>
      <c r="E43" s="55" t="str">
        <f>IF(D43="","",IF(D43="No",0,0.33))</f>
        <v/>
      </c>
      <c r="F43" s="163"/>
    </row>
    <row r="44" spans="1:6" s="51" customFormat="1" ht="13.5" thickBot="1" x14ac:dyDescent="0.25">
      <c r="A44" s="469"/>
      <c r="B44" s="476"/>
      <c r="C44" s="113" t="s">
        <v>179</v>
      </c>
      <c r="D44" s="219"/>
      <c r="E44" s="55" t="str">
        <f>IF(D44="","",IF(D44="No",0,0.33))</f>
        <v/>
      </c>
      <c r="F44" s="164"/>
    </row>
    <row r="45" spans="1:6" s="51" customFormat="1" ht="18.75" customHeight="1" x14ac:dyDescent="0.2">
      <c r="A45" s="468">
        <v>3.13</v>
      </c>
      <c r="B45" s="480" t="s">
        <v>54</v>
      </c>
      <c r="C45" s="112" t="s">
        <v>183</v>
      </c>
      <c r="D45" s="204"/>
      <c r="E45" s="102" t="str">
        <f>IF(D45="","",IF(D45="No",0,0.25))</f>
        <v/>
      </c>
      <c r="F45" s="162"/>
    </row>
    <row r="46" spans="1:6" s="51" customFormat="1" ht="25.5" x14ac:dyDescent="0.2">
      <c r="A46" s="470"/>
      <c r="B46" s="481"/>
      <c r="C46" s="114" t="s">
        <v>182</v>
      </c>
      <c r="D46" s="218"/>
      <c r="E46" s="55" t="str">
        <f>IF(D46="","",IF(D46="No",0,0.25))</f>
        <v/>
      </c>
      <c r="F46" s="163"/>
    </row>
    <row r="47" spans="1:6" s="51" customFormat="1" x14ac:dyDescent="0.2">
      <c r="A47" s="470"/>
      <c r="B47" s="481"/>
      <c r="C47" s="114" t="s">
        <v>181</v>
      </c>
      <c r="D47" s="218"/>
      <c r="E47" s="55" t="str">
        <f t="shared" ref="E47:E48" si="5">IF(D47="","",IF(D47="No",0,0.25))</f>
        <v/>
      </c>
      <c r="F47" s="163"/>
    </row>
    <row r="48" spans="1:6" s="51" customFormat="1" ht="13.5" thickBot="1" x14ac:dyDescent="0.25">
      <c r="A48" s="469"/>
      <c r="B48" s="482"/>
      <c r="C48" s="113" t="s">
        <v>184</v>
      </c>
      <c r="D48" s="219"/>
      <c r="E48" s="55" t="str">
        <f t="shared" si="5"/>
        <v/>
      </c>
      <c r="F48" s="164"/>
    </row>
    <row r="49" spans="1:6" s="51" customFormat="1" ht="18" customHeight="1" x14ac:dyDescent="0.2">
      <c r="A49" s="468">
        <v>3.14</v>
      </c>
      <c r="B49" s="452" t="s">
        <v>102</v>
      </c>
      <c r="C49" s="75" t="s">
        <v>306</v>
      </c>
      <c r="D49" s="204"/>
      <c r="E49" s="102" t="str">
        <f t="shared" ref="E49:E54" si="6">IF(D49="","",IF(D49="No",0,0.33))</f>
        <v/>
      </c>
      <c r="F49" s="162"/>
    </row>
    <row r="50" spans="1:6" s="51" customFormat="1" ht="14.25" customHeight="1" x14ac:dyDescent="0.2">
      <c r="A50" s="470"/>
      <c r="B50" s="453"/>
      <c r="C50" s="46" t="s">
        <v>185</v>
      </c>
      <c r="D50" s="218"/>
      <c r="E50" s="55" t="str">
        <f t="shared" si="6"/>
        <v/>
      </c>
      <c r="F50" s="163"/>
    </row>
    <row r="51" spans="1:6" s="51" customFormat="1" ht="13.5" thickBot="1" x14ac:dyDescent="0.25">
      <c r="A51" s="469"/>
      <c r="B51" s="454"/>
      <c r="C51" s="76" t="s">
        <v>186</v>
      </c>
      <c r="D51" s="219"/>
      <c r="E51" s="55" t="str">
        <f t="shared" si="6"/>
        <v/>
      </c>
      <c r="F51" s="164"/>
    </row>
    <row r="52" spans="1:6" s="51" customFormat="1" x14ac:dyDescent="0.2">
      <c r="A52" s="468">
        <v>3.15</v>
      </c>
      <c r="B52" s="452" t="s">
        <v>190</v>
      </c>
      <c r="C52" s="100" t="s">
        <v>189</v>
      </c>
      <c r="D52" s="204"/>
      <c r="E52" s="102" t="str">
        <f t="shared" si="6"/>
        <v/>
      </c>
      <c r="F52" s="162"/>
    </row>
    <row r="53" spans="1:6" s="51" customFormat="1" x14ac:dyDescent="0.2">
      <c r="A53" s="470"/>
      <c r="B53" s="453"/>
      <c r="C53" s="47" t="s">
        <v>188</v>
      </c>
      <c r="D53" s="218"/>
      <c r="E53" s="55" t="str">
        <f t="shared" si="6"/>
        <v/>
      </c>
      <c r="F53" s="163"/>
    </row>
    <row r="54" spans="1:6" s="51" customFormat="1" ht="13.5" thickBot="1" x14ac:dyDescent="0.25">
      <c r="A54" s="469"/>
      <c r="B54" s="454"/>
      <c r="C54" s="101" t="s">
        <v>187</v>
      </c>
      <c r="D54" s="219"/>
      <c r="E54" s="95" t="str">
        <f t="shared" si="6"/>
        <v/>
      </c>
      <c r="F54" s="164"/>
    </row>
    <row r="55" spans="1:6" s="51" customFormat="1" ht="30.75" customHeight="1" x14ac:dyDescent="0.2">
      <c r="A55" s="468">
        <v>3.16</v>
      </c>
      <c r="B55" s="452" t="s">
        <v>58</v>
      </c>
      <c r="C55" s="75" t="s">
        <v>191</v>
      </c>
      <c r="D55" s="204"/>
      <c r="E55" s="70" t="str">
        <f>IF(D55="","",IF(D55="NO",0,0.5))</f>
        <v/>
      </c>
      <c r="F55" s="162"/>
    </row>
    <row r="56" spans="1:6" s="51" customFormat="1" ht="30.75" customHeight="1" thickBot="1" x14ac:dyDescent="0.25">
      <c r="A56" s="469"/>
      <c r="B56" s="454"/>
      <c r="C56" s="76" t="s">
        <v>192</v>
      </c>
      <c r="D56" s="219"/>
      <c r="E56" s="95" t="str">
        <f>IF(D56="","",IF(D56="No",0,0.5))</f>
        <v/>
      </c>
      <c r="F56" s="164"/>
    </row>
    <row r="57" spans="1:6" s="51" customFormat="1" ht="21" customHeight="1" x14ac:dyDescent="0.2">
      <c r="A57" s="468">
        <v>3.17</v>
      </c>
      <c r="B57" s="452" t="s">
        <v>55</v>
      </c>
      <c r="C57" s="75" t="s">
        <v>193</v>
      </c>
      <c r="D57" s="204"/>
      <c r="E57" s="70" t="str">
        <f>IF(D57="","",IF(D57="No",0,0.5))</f>
        <v/>
      </c>
      <c r="F57" s="162"/>
    </row>
    <row r="58" spans="1:6" s="51" customFormat="1" ht="26.25" thickBot="1" x14ac:dyDescent="0.25">
      <c r="A58" s="469"/>
      <c r="B58" s="454"/>
      <c r="C58" s="76" t="s">
        <v>194</v>
      </c>
      <c r="D58" s="219"/>
      <c r="E58" s="95" t="str">
        <f>IF(D58="","",IF(D58="No",0,0.5))</f>
        <v/>
      </c>
      <c r="F58" s="164"/>
    </row>
    <row r="59" spans="1:6" s="51" customFormat="1" ht="25.5" x14ac:dyDescent="0.2">
      <c r="A59" s="468">
        <v>3.18</v>
      </c>
      <c r="B59" s="452" t="s">
        <v>56</v>
      </c>
      <c r="C59" s="75" t="s">
        <v>195</v>
      </c>
      <c r="D59" s="204"/>
      <c r="E59" s="102" t="str">
        <f t="shared" ref="E59:E76" si="7">IF(D59="","",IF(D59="No",0,0.33))</f>
        <v/>
      </c>
      <c r="F59" s="162"/>
    </row>
    <row r="60" spans="1:6" s="51" customFormat="1" x14ac:dyDescent="0.2">
      <c r="A60" s="470"/>
      <c r="B60" s="453"/>
      <c r="C60" s="46" t="s">
        <v>196</v>
      </c>
      <c r="D60" s="218"/>
      <c r="E60" s="55" t="str">
        <f t="shared" si="7"/>
        <v/>
      </c>
      <c r="F60" s="163"/>
    </row>
    <row r="61" spans="1:6" s="51" customFormat="1" ht="13.5" thickBot="1" x14ac:dyDescent="0.25">
      <c r="A61" s="469"/>
      <c r="B61" s="454"/>
      <c r="C61" s="113" t="s">
        <v>197</v>
      </c>
      <c r="D61" s="219"/>
      <c r="E61" s="55" t="str">
        <f t="shared" si="7"/>
        <v/>
      </c>
      <c r="F61" s="164"/>
    </row>
    <row r="62" spans="1:6" s="51" customFormat="1" x14ac:dyDescent="0.2">
      <c r="A62" s="470">
        <v>3.19</v>
      </c>
      <c r="B62" s="453" t="s">
        <v>57</v>
      </c>
      <c r="C62" s="94" t="s">
        <v>198</v>
      </c>
      <c r="D62" s="220"/>
      <c r="E62" s="102" t="str">
        <f t="shared" si="7"/>
        <v/>
      </c>
      <c r="F62" s="172"/>
    </row>
    <row r="63" spans="1:6" s="51" customFormat="1" ht="16.5" customHeight="1" x14ac:dyDescent="0.2">
      <c r="A63" s="470"/>
      <c r="B63" s="453"/>
      <c r="C63" s="46" t="s">
        <v>199</v>
      </c>
      <c r="D63" s="221"/>
      <c r="E63" s="55" t="str">
        <f t="shared" si="7"/>
        <v/>
      </c>
      <c r="F63" s="163"/>
    </row>
    <row r="64" spans="1:6" s="51" customFormat="1" ht="27.75" customHeight="1" thickBot="1" x14ac:dyDescent="0.25">
      <c r="A64" s="470"/>
      <c r="B64" s="453"/>
      <c r="C64" s="54" t="s">
        <v>200</v>
      </c>
      <c r="D64" s="221"/>
      <c r="E64" s="95" t="str">
        <f t="shared" si="7"/>
        <v/>
      </c>
      <c r="F64" s="173"/>
    </row>
    <row r="65" spans="1:6" s="51" customFormat="1" x14ac:dyDescent="0.2">
      <c r="A65" s="468">
        <v>3.2</v>
      </c>
      <c r="B65" s="452" t="s">
        <v>71</v>
      </c>
      <c r="C65" s="75" t="s">
        <v>203</v>
      </c>
      <c r="D65" s="222"/>
      <c r="E65" s="102" t="str">
        <f t="shared" si="7"/>
        <v/>
      </c>
      <c r="F65" s="162"/>
    </row>
    <row r="66" spans="1:6" s="51" customFormat="1" x14ac:dyDescent="0.2">
      <c r="A66" s="470"/>
      <c r="B66" s="453"/>
      <c r="C66" s="54" t="s">
        <v>201</v>
      </c>
      <c r="D66" s="221"/>
      <c r="E66" s="55" t="str">
        <f t="shared" si="7"/>
        <v/>
      </c>
      <c r="F66" s="173"/>
    </row>
    <row r="67" spans="1:6" s="51" customFormat="1" ht="13.5" thickBot="1" x14ac:dyDescent="0.25">
      <c r="A67" s="469"/>
      <c r="B67" s="454"/>
      <c r="C67" s="76" t="s">
        <v>202</v>
      </c>
      <c r="D67" s="219"/>
      <c r="E67" s="55" t="str">
        <f t="shared" si="7"/>
        <v/>
      </c>
      <c r="F67" s="164"/>
    </row>
    <row r="68" spans="1:6" s="51" customFormat="1" x14ac:dyDescent="0.2">
      <c r="A68" s="468">
        <v>3.21</v>
      </c>
      <c r="B68" s="452" t="s">
        <v>303</v>
      </c>
      <c r="C68" s="84" t="s">
        <v>206</v>
      </c>
      <c r="D68" s="222"/>
      <c r="E68" s="102" t="str">
        <f t="shared" si="7"/>
        <v/>
      </c>
      <c r="F68" s="174"/>
    </row>
    <row r="69" spans="1:6" s="51" customFormat="1" x14ac:dyDescent="0.2">
      <c r="A69" s="470"/>
      <c r="B69" s="453"/>
      <c r="C69" s="54" t="s">
        <v>204</v>
      </c>
      <c r="D69" s="221"/>
      <c r="E69" s="55" t="str">
        <f t="shared" si="7"/>
        <v/>
      </c>
      <c r="F69" s="173"/>
    </row>
    <row r="70" spans="1:6" s="51" customFormat="1" ht="13.5" thickBot="1" x14ac:dyDescent="0.25">
      <c r="A70" s="469"/>
      <c r="B70" s="454"/>
      <c r="C70" s="76" t="s">
        <v>205</v>
      </c>
      <c r="D70" s="219"/>
      <c r="E70" s="95" t="str">
        <f t="shared" si="7"/>
        <v/>
      </c>
      <c r="F70" s="164"/>
    </row>
    <row r="71" spans="1:6" s="51" customFormat="1" x14ac:dyDescent="0.2">
      <c r="A71" s="468">
        <v>3.22</v>
      </c>
      <c r="B71" s="452" t="s">
        <v>104</v>
      </c>
      <c r="C71" s="84" t="s">
        <v>209</v>
      </c>
      <c r="D71" s="222"/>
      <c r="E71" s="102" t="str">
        <f t="shared" si="7"/>
        <v/>
      </c>
      <c r="F71" s="174"/>
    </row>
    <row r="72" spans="1:6" s="51" customFormat="1" x14ac:dyDescent="0.2">
      <c r="A72" s="470"/>
      <c r="B72" s="453"/>
      <c r="C72" s="54" t="s">
        <v>207</v>
      </c>
      <c r="D72" s="221"/>
      <c r="E72" s="55" t="str">
        <f t="shared" si="7"/>
        <v/>
      </c>
      <c r="F72" s="173"/>
    </row>
    <row r="73" spans="1:6" s="51" customFormat="1" ht="13.5" thickBot="1" x14ac:dyDescent="0.25">
      <c r="A73" s="469"/>
      <c r="B73" s="454"/>
      <c r="C73" s="76" t="s">
        <v>208</v>
      </c>
      <c r="D73" s="219"/>
      <c r="E73" s="55" t="str">
        <f t="shared" si="7"/>
        <v/>
      </c>
      <c r="F73" s="164"/>
    </row>
    <row r="74" spans="1:6" s="51" customFormat="1" x14ac:dyDescent="0.2">
      <c r="A74" s="468">
        <v>3.23</v>
      </c>
      <c r="B74" s="452" t="s">
        <v>72</v>
      </c>
      <c r="C74" s="88" t="s">
        <v>212</v>
      </c>
      <c r="D74" s="222"/>
      <c r="E74" s="102" t="str">
        <f t="shared" si="7"/>
        <v/>
      </c>
      <c r="F74" s="174"/>
    </row>
    <row r="75" spans="1:6" s="51" customFormat="1" x14ac:dyDescent="0.2">
      <c r="A75" s="470"/>
      <c r="B75" s="453"/>
      <c r="C75" s="48" t="s">
        <v>210</v>
      </c>
      <c r="D75" s="221"/>
      <c r="E75" s="55" t="str">
        <f t="shared" si="7"/>
        <v/>
      </c>
      <c r="F75" s="173"/>
    </row>
    <row r="76" spans="1:6" s="51" customFormat="1" ht="13.5" thickBot="1" x14ac:dyDescent="0.25">
      <c r="A76" s="469"/>
      <c r="B76" s="454"/>
      <c r="C76" s="49" t="s">
        <v>211</v>
      </c>
      <c r="D76" s="219"/>
      <c r="E76" s="95" t="str">
        <f t="shared" si="7"/>
        <v/>
      </c>
      <c r="F76" s="164"/>
    </row>
    <row r="77" spans="1:6" s="51" customFormat="1" ht="38.25" x14ac:dyDescent="0.2">
      <c r="A77" s="468">
        <v>3.24</v>
      </c>
      <c r="B77" s="452" t="s">
        <v>73</v>
      </c>
      <c r="C77" s="88" t="s">
        <v>213</v>
      </c>
      <c r="D77" s="222"/>
      <c r="E77" s="70" t="str">
        <f>IF(D77="","",IF(D77="No",0,0.5))</f>
        <v/>
      </c>
      <c r="F77" s="174"/>
    </row>
    <row r="78" spans="1:6" s="51" customFormat="1" ht="26.25" thickBot="1" x14ac:dyDescent="0.25">
      <c r="A78" s="469"/>
      <c r="B78" s="454"/>
      <c r="C78" s="49" t="s">
        <v>214</v>
      </c>
      <c r="D78" s="219"/>
      <c r="E78" s="105" t="str">
        <f>IF(D78="","",IF(D78="No",0,0.5))</f>
        <v/>
      </c>
      <c r="F78" s="164"/>
    </row>
    <row r="79" spans="1:6" ht="13.5" thickBot="1" x14ac:dyDescent="0.25">
      <c r="A79" s="471" t="s">
        <v>10</v>
      </c>
      <c r="B79" s="472"/>
      <c r="C79" s="472"/>
      <c r="D79" s="157">
        <f>COUNT(A3:A78)</f>
        <v>24</v>
      </c>
      <c r="E79" s="158">
        <f>SUM(E3:E78)/D79</f>
        <v>0</v>
      </c>
      <c r="F79" s="159"/>
    </row>
  </sheetData>
  <sheetProtection algorithmName="SHA-512" hashValue="RMJu9BkmpPkPXMeLNL9ZOaF8ORCuhYMg9pfPaPSrpj458RaNlAYLsMFQc6dnChPIQPve2ayNjEw54A3Jdpy+Pg==" saltValue="T8MiALnrzKkmAGHE0txZLA==" spinCount="100000" sheet="1" selectLockedCells="1"/>
  <customSheetViews>
    <customSheetView guid="{486D8616-8B7C-4865-954C-3E408E2AE1AB}" showGridLines="0" hiddenColumns="1">
      <selection activeCell="C9" sqref="C9:E9"/>
      <rowBreaks count="2" manualBreakCount="2">
        <brk id="34" max="16383" man="1"/>
        <brk id="67" max="16383" man="1"/>
      </rowBreaks>
      <pageMargins left="0.23622047244094491" right="0.23622047244094491" top="0.23622047244094491" bottom="0.51181102362204722" header="0" footer="0.23622047244094491"/>
      <printOptions horizontalCentered="1"/>
      <pageSetup scale="78" fitToHeight="0" orientation="portrait" r:id="rId1"/>
      <headerFooter alignWithMargins="0">
        <oddFooter>&amp;LRev. 14 April 2024
Approved By: Stephen Earl&amp;CExhibit SQM 1.0A Supplier Self Assessment&amp;RPage &amp;P/&amp;N</oddFooter>
      </headerFooter>
    </customSheetView>
  </customSheetViews>
  <mergeCells count="48">
    <mergeCell ref="A35:A41"/>
    <mergeCell ref="B35:B41"/>
    <mergeCell ref="A42:A44"/>
    <mergeCell ref="B42:B44"/>
    <mergeCell ref="A33:A34"/>
    <mergeCell ref="B33:B34"/>
    <mergeCell ref="A1:F1"/>
    <mergeCell ref="A11:A14"/>
    <mergeCell ref="B11:B14"/>
    <mergeCell ref="A16:A19"/>
    <mergeCell ref="B16:B19"/>
    <mergeCell ref="A20:A23"/>
    <mergeCell ref="B20:B23"/>
    <mergeCell ref="A24:A25"/>
    <mergeCell ref="B24:B25"/>
    <mergeCell ref="A31:A32"/>
    <mergeCell ref="B31:B32"/>
    <mergeCell ref="A26:A30"/>
    <mergeCell ref="B26:B30"/>
    <mergeCell ref="A79:C79"/>
    <mergeCell ref="A3:A4"/>
    <mergeCell ref="B3:B4"/>
    <mergeCell ref="A5:A10"/>
    <mergeCell ref="B5:B10"/>
    <mergeCell ref="A45:A48"/>
    <mergeCell ref="B45:B48"/>
    <mergeCell ref="A49:A51"/>
    <mergeCell ref="B49:B51"/>
    <mergeCell ref="A52:A54"/>
    <mergeCell ref="B52:B54"/>
    <mergeCell ref="A55:A56"/>
    <mergeCell ref="B55:B56"/>
    <mergeCell ref="A57:A58"/>
    <mergeCell ref="B57:B58"/>
    <mergeCell ref="A59:A61"/>
    <mergeCell ref="B59:B61"/>
    <mergeCell ref="A62:A64"/>
    <mergeCell ref="B62:B64"/>
    <mergeCell ref="A65:A67"/>
    <mergeCell ref="B65:B67"/>
    <mergeCell ref="A77:A78"/>
    <mergeCell ref="B77:B78"/>
    <mergeCell ref="A68:A70"/>
    <mergeCell ref="B68:B70"/>
    <mergeCell ref="A71:A73"/>
    <mergeCell ref="B71:B73"/>
    <mergeCell ref="A74:A76"/>
    <mergeCell ref="B74:B76"/>
  </mergeCells>
  <printOptions horizontalCentered="1"/>
  <pageMargins left="0.23622047244094491" right="0.23622047244094491" top="0.23622047244094491" bottom="0.51181102362204722" header="0" footer="0.23622047244094491"/>
  <pageSetup scale="78" fitToHeight="0" orientation="landscape" r:id="rId2"/>
  <headerFooter alignWithMargins="0">
    <oddFooter>&amp;LApproved By: Andrew Thomson
&amp;A, Page &amp;P of &amp;N&amp;CUncontrolled document if printed: &amp;D
&amp;F&amp;RExhibit SQM 1.0A : REV 16
Rev Date: 2025-06-27</oddFooter>
  </headerFooter>
  <rowBreaks count="2" manualBreakCount="2">
    <brk id="34" max="16383" man="1"/>
    <brk id="67" max="16383" man="1"/>
  </rowBreaks>
  <ignoredErrors>
    <ignoredError sqref="E15" formula="1"/>
  </ignoredError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400-000000000000}">
          <x14:formula1>
            <xm:f>'drop down sheet'!$A$2:$A$4</xm:f>
          </x14:formula1>
          <xm:sqref>D33:D34 D45:D48 D23 D52:D61 D68:D70</xm:sqref>
        </x14:dataValidation>
        <x14:dataValidation type="list" allowBlank="1" showInputMessage="1" showErrorMessage="1" xr:uid="{F9D43F66-3B3D-49B5-99AB-D0323291AAB2}">
          <x14:formula1>
            <xm:f>'drop down sheet'!$A$2:$A$3</xm:f>
          </x14:formula1>
          <xm:sqref>D5 D6 D7 D8 D9 D10 D16 D17 D18 D19 D65 D66 D67 D49 D50 D51 D62 D63 D64 D31 D32 D26 D27 D28 D29 D30 D11 D12 D13 D14 D42 D43 D44 D35 D36 D37 D38 D39 D40 D41 D3 D4 D15 D24 D25 D20 D21 D22 D77 D78 D71 D72 D73 D74 D75 D76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25"/>
  <sheetViews>
    <sheetView showGridLines="0" topLeftCell="A17" zoomScaleNormal="100" zoomScaleSheetLayoutView="110" workbookViewId="0">
      <selection activeCell="C32" sqref="C32"/>
    </sheetView>
  </sheetViews>
  <sheetFormatPr defaultColWidth="11.42578125" defaultRowHeight="12.75" x14ac:dyDescent="0.2"/>
  <cols>
    <col min="1" max="1" width="4.5703125" style="2" bestFit="1" customWidth="1"/>
    <col min="2" max="2" width="33.42578125" customWidth="1"/>
    <col min="3" max="3" width="52.5703125" customWidth="1"/>
    <col min="4" max="4" width="6.7109375" customWidth="1"/>
    <col min="5" max="5" width="4.5703125" hidden="1" customWidth="1"/>
    <col min="6" max="6" width="45.140625" customWidth="1"/>
    <col min="8" max="8" width="0" hidden="1" customWidth="1"/>
  </cols>
  <sheetData>
    <row r="1" spans="1:8" ht="18.75" thickBot="1" x14ac:dyDescent="0.3">
      <c r="A1" s="487" t="s">
        <v>39</v>
      </c>
      <c r="B1" s="488"/>
      <c r="C1" s="488"/>
      <c r="D1" s="488"/>
      <c r="E1" s="488"/>
      <c r="F1" s="489"/>
    </row>
    <row r="2" spans="1:8" s="38" customFormat="1" ht="24.75" customHeight="1" thickBot="1" x14ac:dyDescent="0.25">
      <c r="A2" s="142" t="s">
        <v>33</v>
      </c>
      <c r="B2" s="143"/>
      <c r="C2" s="143" t="s">
        <v>1</v>
      </c>
      <c r="D2" s="144" t="s">
        <v>291</v>
      </c>
      <c r="E2" s="104" t="s">
        <v>11</v>
      </c>
      <c r="F2" s="116" t="s">
        <v>313</v>
      </c>
    </row>
    <row r="3" spans="1:8" s="39" customFormat="1" ht="26.25" customHeight="1" x14ac:dyDescent="0.2">
      <c r="A3" s="449">
        <v>4.0999999999999996</v>
      </c>
      <c r="B3" s="475" t="s">
        <v>323</v>
      </c>
      <c r="C3" s="112" t="s">
        <v>324</v>
      </c>
      <c r="D3" s="204"/>
      <c r="E3" s="96" t="str">
        <f>IF(D3="","",IF(D3="No",0,H8))</f>
        <v/>
      </c>
      <c r="F3" s="175"/>
    </row>
    <row r="4" spans="1:8" s="39" customFormat="1" x14ac:dyDescent="0.2">
      <c r="A4" s="450"/>
      <c r="B4" s="453"/>
      <c r="C4" s="46" t="s">
        <v>221</v>
      </c>
      <c r="D4" s="218"/>
      <c r="E4" s="95" t="str">
        <f>IF(D4="","",IF(D4="No",0,H8))</f>
        <v/>
      </c>
      <c r="F4" s="176"/>
    </row>
    <row r="5" spans="1:8" s="39" customFormat="1" ht="26.25" thickBot="1" x14ac:dyDescent="0.25">
      <c r="A5" s="451"/>
      <c r="B5" s="454"/>
      <c r="C5" s="76" t="s">
        <v>220</v>
      </c>
      <c r="D5" s="219"/>
      <c r="E5" s="105" t="str">
        <f>IF(D5="","",IF(D5="No",0,H8))</f>
        <v/>
      </c>
      <c r="F5" s="177"/>
    </row>
    <row r="6" spans="1:8" s="39" customFormat="1" x14ac:dyDescent="0.2">
      <c r="A6" s="490">
        <v>4.2</v>
      </c>
      <c r="B6" s="452" t="s">
        <v>59</v>
      </c>
      <c r="C6" s="75" t="s">
        <v>224</v>
      </c>
      <c r="D6" s="204"/>
      <c r="E6" s="96" t="str">
        <f>IF(D6="","",IF(D6="No",0,H8))</f>
        <v/>
      </c>
      <c r="F6" s="175"/>
    </row>
    <row r="7" spans="1:8" s="39" customFormat="1" x14ac:dyDescent="0.2">
      <c r="A7" s="491"/>
      <c r="B7" s="453"/>
      <c r="C7" s="46" t="s">
        <v>222</v>
      </c>
      <c r="D7" s="218"/>
      <c r="E7" s="95" t="str">
        <f>IF(D7="","",IF(D7="No",0,H8))</f>
        <v/>
      </c>
      <c r="F7" s="176"/>
    </row>
    <row r="8" spans="1:8" s="39" customFormat="1" ht="13.5" thickBot="1" x14ac:dyDescent="0.25">
      <c r="A8" s="492"/>
      <c r="B8" s="454"/>
      <c r="C8" s="76" t="s">
        <v>223</v>
      </c>
      <c r="D8" s="219"/>
      <c r="E8" s="95" t="str">
        <f>IF(D8="","",IF(D8="No",0,H8))</f>
        <v/>
      </c>
      <c r="F8" s="177"/>
      <c r="H8" s="39">
        <f>1/3</f>
        <v>0.33333333333333331</v>
      </c>
    </row>
    <row r="9" spans="1:8" s="39" customFormat="1" x14ac:dyDescent="0.2">
      <c r="A9" s="490">
        <v>4.3</v>
      </c>
      <c r="B9" s="475" t="s">
        <v>415</v>
      </c>
      <c r="C9" s="75" t="s">
        <v>225</v>
      </c>
      <c r="D9" s="204"/>
      <c r="E9" s="96" t="str">
        <f>IF(D9="","",IF(D9="No",0,0.5))</f>
        <v/>
      </c>
      <c r="F9" s="175"/>
    </row>
    <row r="10" spans="1:8" s="39" customFormat="1" ht="13.5" thickBot="1" x14ac:dyDescent="0.25">
      <c r="A10" s="492"/>
      <c r="B10" s="476"/>
      <c r="C10" s="76" t="s">
        <v>226</v>
      </c>
      <c r="D10" s="224"/>
      <c r="E10" s="105" t="str">
        <f>IF(D10="","",IF(D10="No",0,0.5))</f>
        <v/>
      </c>
      <c r="F10" s="177"/>
    </row>
    <row r="11" spans="1:8" s="39" customFormat="1" ht="16.5" customHeight="1" x14ac:dyDescent="0.2">
      <c r="A11" s="490">
        <v>4.4000000000000004</v>
      </c>
      <c r="B11" s="452" t="s">
        <v>60</v>
      </c>
      <c r="C11" s="84" t="s">
        <v>228</v>
      </c>
      <c r="D11" s="204"/>
      <c r="E11" s="96" t="str">
        <f>IF(D11="","",IF(D11="No",0,0.5))</f>
        <v/>
      </c>
      <c r="F11" s="178"/>
    </row>
    <row r="12" spans="1:8" s="39" customFormat="1" ht="13.5" thickBot="1" x14ac:dyDescent="0.25">
      <c r="A12" s="492"/>
      <c r="B12" s="454"/>
      <c r="C12" s="76" t="s">
        <v>227</v>
      </c>
      <c r="D12" s="223"/>
      <c r="E12" s="105" t="str">
        <f>IF(D12="","",IF(D12="No",0,0.5))</f>
        <v/>
      </c>
      <c r="F12" s="177"/>
    </row>
    <row r="13" spans="1:8" s="39" customFormat="1" ht="54" customHeight="1" thickBot="1" x14ac:dyDescent="0.25">
      <c r="A13" s="141">
        <v>4.5</v>
      </c>
      <c r="B13" s="106" t="s">
        <v>105</v>
      </c>
      <c r="C13" s="80" t="s">
        <v>307</v>
      </c>
      <c r="D13" s="202"/>
      <c r="E13" s="99" t="str">
        <f>IF(D13="","",IF(D13="No",0,1))</f>
        <v/>
      </c>
      <c r="F13" s="179"/>
    </row>
    <row r="14" spans="1:8" s="21" customFormat="1" ht="38.25" x14ac:dyDescent="0.2">
      <c r="A14" s="493">
        <v>4.5999999999999996</v>
      </c>
      <c r="B14" s="496" t="s">
        <v>129</v>
      </c>
      <c r="C14" s="270" t="s">
        <v>419</v>
      </c>
      <c r="D14" s="245"/>
      <c r="E14" s="246" t="str">
        <f>IF(D14="","",IF(D14="NO",0,0.2))</f>
        <v/>
      </c>
      <c r="F14" s="214"/>
    </row>
    <row r="15" spans="1:8" s="21" customFormat="1" ht="90.75" customHeight="1" x14ac:dyDescent="0.2">
      <c r="A15" s="494"/>
      <c r="B15" s="497"/>
      <c r="C15" s="114" t="s">
        <v>480</v>
      </c>
      <c r="D15" s="192"/>
      <c r="E15" s="55" t="str">
        <f t="shared" ref="E15:E18" si="0">IF(D15="","",IF(D15="NO",0,0.2))</f>
        <v/>
      </c>
      <c r="F15" s="205"/>
    </row>
    <row r="16" spans="1:8" s="21" customFormat="1" ht="52.5" customHeight="1" x14ac:dyDescent="0.2">
      <c r="A16" s="494"/>
      <c r="B16" s="497"/>
      <c r="C16" s="114" t="s">
        <v>420</v>
      </c>
      <c r="D16" s="192"/>
      <c r="E16" s="55" t="str">
        <f t="shared" si="0"/>
        <v/>
      </c>
      <c r="F16" s="205"/>
    </row>
    <row r="17" spans="1:6" s="21" customFormat="1" ht="25.5" x14ac:dyDescent="0.2">
      <c r="A17" s="494"/>
      <c r="B17" s="497"/>
      <c r="C17" s="114" t="s">
        <v>379</v>
      </c>
      <c r="D17" s="192"/>
      <c r="E17" s="55" t="str">
        <f t="shared" si="0"/>
        <v/>
      </c>
      <c r="F17" s="205"/>
    </row>
    <row r="18" spans="1:6" s="21" customFormat="1" ht="26.25" thickBot="1" x14ac:dyDescent="0.25">
      <c r="A18" s="495"/>
      <c r="B18" s="498"/>
      <c r="C18" s="113" t="s">
        <v>380</v>
      </c>
      <c r="D18" s="206"/>
      <c r="E18" s="247" t="str">
        <f t="shared" si="0"/>
        <v/>
      </c>
      <c r="F18" s="207"/>
    </row>
    <row r="19" spans="1:6" ht="13.5" thickBot="1" x14ac:dyDescent="0.25">
      <c r="A19" s="458" t="s">
        <v>10</v>
      </c>
      <c r="B19" s="459"/>
      <c r="C19" s="459"/>
      <c r="D19" s="154">
        <f>COUNT(A3:A18)</f>
        <v>6</v>
      </c>
      <c r="E19" s="275">
        <f>IF(AND('cover sheet'!$C$11="Calibration Suppliers",'Customer Support'!$D$16="Yes"),SUM(E3:E18)/D19,
IF(AND('cover sheet'!$C$11="Outside Rework and Sorting  Suppliers",'Customer Support'!$D$15="Yes"),SUM(E3:E18)/D19,
IF('cover sheet'!$C$11="Logistics Suppliers",SUM(E3:E18)/D19,
IF('Customer Support'!$D$14="Yes",SUM(E3:E18)/D19,
IF('Customer Support'!$D$15="Yes",SUM(E3:E18)/D19,
0)))))</f>
        <v>0</v>
      </c>
      <c r="F19" s="156"/>
    </row>
    <row r="20" spans="1:6" x14ac:dyDescent="0.2">
      <c r="B20" s="278"/>
    </row>
    <row r="22" spans="1:6" x14ac:dyDescent="0.2">
      <c r="B22" s="278"/>
    </row>
    <row r="25" spans="1:6" x14ac:dyDescent="0.2">
      <c r="B25" s="279"/>
    </row>
  </sheetData>
  <sheetProtection selectLockedCells="1"/>
  <customSheetViews>
    <customSheetView guid="{486D8616-8B7C-4865-954C-3E408E2AE1AB}" scale="115" showGridLines="0" hiddenColumns="1">
      <selection activeCell="C9" sqref="C9:E9"/>
      <pageMargins left="0.23622047244094491" right="0.23622047244094491" top="0.23622047244094491" bottom="0.51181102362204722" header="0" footer="0.23622047244094491"/>
      <printOptions horizontalCentered="1"/>
      <pageSetup scale="78" fitToHeight="0" orientation="portrait" r:id="rId1"/>
      <headerFooter alignWithMargins="0">
        <oddFooter>&amp;LRev. 14 April 2024
Approved By: Stephen Earl&amp;CExhibit SQM 1.0A Supplier Self Assessment&amp;RPage &amp;P/&amp;N</oddFooter>
      </headerFooter>
    </customSheetView>
  </customSheetViews>
  <mergeCells count="12">
    <mergeCell ref="A1:F1"/>
    <mergeCell ref="A19:C19"/>
    <mergeCell ref="A3:A5"/>
    <mergeCell ref="B3:B5"/>
    <mergeCell ref="A6:A8"/>
    <mergeCell ref="B6:B8"/>
    <mergeCell ref="A9:A10"/>
    <mergeCell ref="B9:B10"/>
    <mergeCell ref="A11:A12"/>
    <mergeCell ref="B11:B12"/>
    <mergeCell ref="A14:A18"/>
    <mergeCell ref="B14:B18"/>
  </mergeCells>
  <printOptions horizontalCentered="1"/>
  <pageMargins left="0.23622047244094491" right="0.23622047244094491" top="0.23622047244094491" bottom="0.51181102362204722" header="0" footer="0.23622047244094491"/>
  <pageSetup scale="78" fitToHeight="0" orientation="landscape" r:id="rId2"/>
  <headerFooter alignWithMargins="0">
    <oddFooter>&amp;LApproved By: Andrew Thomson
&amp;A, Page &amp;P of &amp;N&amp;CUncontrolled document if printed: &amp;D
&amp;F&amp;RExhibit SQM 1.0A : REV 16
Rev Date: 2025-06-27</oddFooter>
  </headerFooter>
  <extLst>
    <ext xmlns:x14="http://schemas.microsoft.com/office/spreadsheetml/2009/9/main" uri="{CCE6A557-97BC-4b89-ADB6-D9C93CAAB3DF}">
      <x14:dataValidations xmlns:xm="http://schemas.microsoft.com/office/excel/2006/main" disablePrompts="1" count="2">
        <x14:dataValidation type="list" allowBlank="1" showInputMessage="1" showErrorMessage="1" xr:uid="{00000000-0002-0000-0500-000000000000}">
          <x14:formula1>
            <xm:f>'drop down sheet'!$A$2:$A$4</xm:f>
          </x14:formula1>
          <xm:sqref>D11:D18</xm:sqref>
        </x14:dataValidation>
        <x14:dataValidation type="list" allowBlank="1" showInputMessage="1" showErrorMessage="1" xr:uid="{00EAFA64-6448-43A7-86C9-4CC1E8C684CC}">
          <x14:formula1>
            <xm:f>'drop down sheet'!$A$2:$A$3</xm:f>
          </x14:formula1>
          <xm:sqref>D3:D10 D16 D14</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61"/>
  <sheetViews>
    <sheetView showGridLines="0" view="pageLayout" topLeftCell="A58" zoomScaleNormal="100" zoomScaleSheetLayoutView="112" workbookViewId="0">
      <selection activeCell="B77" sqref="B77"/>
    </sheetView>
  </sheetViews>
  <sheetFormatPr defaultColWidth="11.42578125" defaultRowHeight="12.75" x14ac:dyDescent="0.2"/>
  <cols>
    <col min="1" max="1" width="8.140625" style="2" customWidth="1"/>
    <col min="2" max="2" width="33.42578125" customWidth="1"/>
    <col min="3" max="3" width="52.5703125" customWidth="1"/>
    <col min="4" max="4" width="6.7109375" customWidth="1"/>
    <col min="5" max="5" width="12.85546875" hidden="1" customWidth="1"/>
    <col min="6" max="6" width="45.140625" customWidth="1"/>
    <col min="8" max="8" width="26.7109375" customWidth="1"/>
  </cols>
  <sheetData>
    <row r="1" spans="1:6" ht="18.75" thickBot="1" x14ac:dyDescent="0.3">
      <c r="A1" s="455" t="s">
        <v>65</v>
      </c>
      <c r="B1" s="456"/>
      <c r="C1" s="456"/>
      <c r="D1" s="456"/>
      <c r="E1" s="456"/>
      <c r="F1" s="457"/>
    </row>
    <row r="2" spans="1:6" s="38" customFormat="1" ht="24.75" customHeight="1" thickBot="1" x14ac:dyDescent="0.25">
      <c r="A2" s="109" t="s">
        <v>33</v>
      </c>
      <c r="B2" s="110"/>
      <c r="C2" s="110" t="s">
        <v>1</v>
      </c>
      <c r="D2" s="104" t="s">
        <v>291</v>
      </c>
      <c r="E2" s="111" t="s">
        <v>11</v>
      </c>
      <c r="F2" s="116" t="s">
        <v>313</v>
      </c>
    </row>
    <row r="3" spans="1:6" s="39" customFormat="1" ht="51.75" thickBot="1" x14ac:dyDescent="0.25">
      <c r="A3" s="145">
        <v>5.0999999999999996</v>
      </c>
      <c r="B3" s="98" t="s">
        <v>229</v>
      </c>
      <c r="C3" s="98" t="s">
        <v>233</v>
      </c>
      <c r="D3" s="202"/>
      <c r="E3" s="194" t="str">
        <f>IF(D3="","",IF(D3="No",0,1))</f>
        <v/>
      </c>
      <c r="F3" s="181"/>
    </row>
    <row r="4" spans="1:6" s="39" customFormat="1" x14ac:dyDescent="0.2">
      <c r="A4" s="499">
        <v>5.2</v>
      </c>
      <c r="B4" s="475" t="s">
        <v>407</v>
      </c>
      <c r="C4" s="271" t="s">
        <v>422</v>
      </c>
      <c r="D4" s="222"/>
      <c r="E4" s="225" t="str">
        <f>IF(D4="","",IF(D4="No",0,0.25))</f>
        <v/>
      </c>
      <c r="F4" s="178"/>
    </row>
    <row r="5" spans="1:6" s="39" customFormat="1" x14ac:dyDescent="0.2">
      <c r="A5" s="500"/>
      <c r="B5" s="483"/>
      <c r="C5" s="272" t="s">
        <v>425</v>
      </c>
      <c r="D5" s="218"/>
      <c r="E5" s="198" t="str">
        <f>IF(D5="","",IF(D5="No",0,0.25))</f>
        <v/>
      </c>
      <c r="F5" s="176"/>
    </row>
    <row r="6" spans="1:6" s="39" customFormat="1" x14ac:dyDescent="0.2">
      <c r="A6" s="500"/>
      <c r="B6" s="483"/>
      <c r="C6" s="272" t="s">
        <v>423</v>
      </c>
      <c r="D6" s="218"/>
      <c r="E6" s="198" t="str">
        <f>IF(D6="","",IF(D6="No",0,0.25))</f>
        <v/>
      </c>
      <c r="F6" s="176"/>
    </row>
    <row r="7" spans="1:6" s="39" customFormat="1" x14ac:dyDescent="0.2">
      <c r="A7" s="500"/>
      <c r="B7" s="483"/>
      <c r="C7" s="272" t="s">
        <v>424</v>
      </c>
      <c r="D7" s="218"/>
      <c r="E7" s="198" t="str">
        <f>IF(D7="","",IF(D7="No",0,0.25))</f>
        <v/>
      </c>
      <c r="F7" s="176"/>
    </row>
    <row r="8" spans="1:6" s="39" customFormat="1" ht="13.5" thickBot="1" x14ac:dyDescent="0.25">
      <c r="A8" s="500"/>
      <c r="B8" s="483"/>
      <c r="C8" s="273" t="s">
        <v>421</v>
      </c>
      <c r="D8" s="223"/>
      <c r="E8" s="209" t="str">
        <f>IF(D8="","",IF(D8="No",0,0))</f>
        <v/>
      </c>
      <c r="F8" s="215"/>
    </row>
    <row r="9" spans="1:6" s="39" customFormat="1" ht="25.5" x14ac:dyDescent="0.2">
      <c r="A9" s="504">
        <v>5.3</v>
      </c>
      <c r="B9" s="475" t="s">
        <v>230</v>
      </c>
      <c r="C9" s="201" t="s">
        <v>231</v>
      </c>
      <c r="D9" s="204"/>
      <c r="E9" s="200" t="str">
        <f>IF(D9="","",IF(D9="No",0,0.5))</f>
        <v/>
      </c>
      <c r="F9" s="175"/>
    </row>
    <row r="10" spans="1:6" s="39" customFormat="1" ht="21.75" customHeight="1" thickBot="1" x14ac:dyDescent="0.25">
      <c r="A10" s="505"/>
      <c r="B10" s="476"/>
      <c r="C10" s="119" t="s">
        <v>232</v>
      </c>
      <c r="D10" s="219"/>
      <c r="E10" s="250" t="str">
        <f>IF(D10="","",IF(D10="No",0,0.5))</f>
        <v/>
      </c>
      <c r="F10" s="177"/>
    </row>
    <row r="11" spans="1:6" s="39" customFormat="1" ht="26.25" thickBot="1" x14ac:dyDescent="0.25">
      <c r="A11" s="233">
        <v>5.4</v>
      </c>
      <c r="B11" s="257" t="s">
        <v>253</v>
      </c>
      <c r="C11" s="257" t="s">
        <v>234</v>
      </c>
      <c r="D11" s="224"/>
      <c r="E11" s="255" t="str">
        <f>IF(D11="","",IF(D11="No",0,1))</f>
        <v/>
      </c>
      <c r="F11" s="256"/>
    </row>
    <row r="12" spans="1:6" s="39" customFormat="1" x14ac:dyDescent="0.2">
      <c r="A12" s="509">
        <v>5.5</v>
      </c>
      <c r="B12" s="475" t="s">
        <v>254</v>
      </c>
      <c r="C12" s="201" t="s">
        <v>255</v>
      </c>
      <c r="D12" s="204"/>
      <c r="E12" s="195" t="str">
        <f>IF(D12="","",IF(D12="No",0,0.1667))</f>
        <v/>
      </c>
      <c r="F12" s="175"/>
    </row>
    <row r="13" spans="1:6" s="39" customFormat="1" x14ac:dyDescent="0.2">
      <c r="A13" s="510"/>
      <c r="B13" s="483"/>
      <c r="C13" s="266" t="s">
        <v>402</v>
      </c>
      <c r="D13" s="220"/>
      <c r="E13" s="197" t="str">
        <f>IF(D13="","",IF(D13="No",0,0.1667))</f>
        <v/>
      </c>
      <c r="F13" s="214"/>
    </row>
    <row r="14" spans="1:6" s="39" customFormat="1" x14ac:dyDescent="0.2">
      <c r="A14" s="510"/>
      <c r="B14" s="483"/>
      <c r="C14" s="213" t="s">
        <v>256</v>
      </c>
      <c r="D14" s="218"/>
      <c r="E14" s="197" t="str">
        <f t="shared" ref="E14:E17" si="0">IF(D14="","",IF(D14="No",0,0.1667))</f>
        <v/>
      </c>
      <c r="F14" s="176"/>
    </row>
    <row r="15" spans="1:6" s="39" customFormat="1" x14ac:dyDescent="0.2">
      <c r="A15" s="510"/>
      <c r="B15" s="483"/>
      <c r="C15" s="213" t="s">
        <v>257</v>
      </c>
      <c r="D15" s="218"/>
      <c r="E15" s="197" t="str">
        <f t="shared" si="0"/>
        <v/>
      </c>
      <c r="F15" s="176"/>
    </row>
    <row r="16" spans="1:6" s="39" customFormat="1" x14ac:dyDescent="0.2">
      <c r="A16" s="510"/>
      <c r="B16" s="483"/>
      <c r="C16" s="213" t="s">
        <v>258</v>
      </c>
      <c r="D16" s="218"/>
      <c r="E16" s="197" t="str">
        <f t="shared" si="0"/>
        <v/>
      </c>
      <c r="F16" s="176"/>
    </row>
    <row r="17" spans="1:6" s="39" customFormat="1" ht="13.5" thickBot="1" x14ac:dyDescent="0.25">
      <c r="A17" s="511"/>
      <c r="B17" s="476"/>
      <c r="C17" s="119" t="s">
        <v>259</v>
      </c>
      <c r="D17" s="219"/>
      <c r="E17" s="196" t="str">
        <f t="shared" si="0"/>
        <v/>
      </c>
      <c r="F17" s="177"/>
    </row>
    <row r="18" spans="1:6" s="39" customFormat="1" ht="39" thickBot="1" x14ac:dyDescent="0.25">
      <c r="A18" s="146">
        <v>5.6</v>
      </c>
      <c r="B18" s="267" t="s">
        <v>235</v>
      </c>
      <c r="C18" s="267" t="s">
        <v>234</v>
      </c>
      <c r="D18" s="202"/>
      <c r="E18" s="194" t="str">
        <f>IF(D18="","",IF(D18="No",0,1))</f>
        <v/>
      </c>
      <c r="F18" s="181"/>
    </row>
    <row r="19" spans="1:6" s="39" customFormat="1" x14ac:dyDescent="0.2">
      <c r="A19" s="501">
        <v>5.7</v>
      </c>
      <c r="B19" s="475" t="s">
        <v>236</v>
      </c>
      <c r="C19" s="201" t="s">
        <v>237</v>
      </c>
      <c r="D19" s="204"/>
      <c r="E19" s="195" t="str">
        <f>IF(D19="","",IF(D19="No",0,0.1429))</f>
        <v/>
      </c>
      <c r="F19" s="182"/>
    </row>
    <row r="20" spans="1:6" s="39" customFormat="1" x14ac:dyDescent="0.2">
      <c r="A20" s="503"/>
      <c r="B20" s="483"/>
      <c r="C20" s="213" t="s">
        <v>145</v>
      </c>
      <c r="D20" s="218"/>
      <c r="E20" s="197" t="str">
        <f t="shared" ref="E20:E25" si="1">IF(D20="","",IF(D20="No",0,0.1429))</f>
        <v/>
      </c>
      <c r="F20" s="183"/>
    </row>
    <row r="21" spans="1:6" s="39" customFormat="1" x14ac:dyDescent="0.2">
      <c r="A21" s="503"/>
      <c r="B21" s="483"/>
      <c r="C21" s="213" t="s">
        <v>238</v>
      </c>
      <c r="D21" s="218"/>
      <c r="E21" s="197" t="str">
        <f t="shared" si="1"/>
        <v/>
      </c>
      <c r="F21" s="183"/>
    </row>
    <row r="22" spans="1:6" s="39" customFormat="1" x14ac:dyDescent="0.2">
      <c r="A22" s="503"/>
      <c r="B22" s="483"/>
      <c r="C22" s="213" t="s">
        <v>239</v>
      </c>
      <c r="D22" s="218"/>
      <c r="E22" s="197" t="str">
        <f t="shared" si="1"/>
        <v/>
      </c>
      <c r="F22" s="183"/>
    </row>
    <row r="23" spans="1:6" s="39" customFormat="1" x14ac:dyDescent="0.2">
      <c r="A23" s="503"/>
      <c r="B23" s="483"/>
      <c r="C23" s="266" t="s">
        <v>408</v>
      </c>
      <c r="D23" s="218"/>
      <c r="E23" s="197" t="str">
        <f t="shared" si="1"/>
        <v/>
      </c>
      <c r="F23" s="183"/>
    </row>
    <row r="24" spans="1:6" s="39" customFormat="1" x14ac:dyDescent="0.2">
      <c r="A24" s="503"/>
      <c r="B24" s="483"/>
      <c r="C24" s="213" t="s">
        <v>240</v>
      </c>
      <c r="D24" s="218"/>
      <c r="E24" s="197" t="str">
        <f t="shared" si="1"/>
        <v/>
      </c>
      <c r="F24" s="183"/>
    </row>
    <row r="25" spans="1:6" s="39" customFormat="1" ht="13.5" thickBot="1" x14ac:dyDescent="0.25">
      <c r="A25" s="502"/>
      <c r="B25" s="476"/>
      <c r="C25" s="119" t="s">
        <v>241</v>
      </c>
      <c r="D25" s="219"/>
      <c r="E25" s="196" t="str">
        <f t="shared" si="1"/>
        <v/>
      </c>
      <c r="F25" s="184"/>
    </row>
    <row r="26" spans="1:6" s="39" customFormat="1" ht="124.5" customHeight="1" thickBot="1" x14ac:dyDescent="0.25">
      <c r="A26" s="230">
        <v>5.8</v>
      </c>
      <c r="B26" s="229" t="s">
        <v>388</v>
      </c>
      <c r="C26" s="231" t="s">
        <v>481</v>
      </c>
      <c r="D26" s="223"/>
      <c r="E26" s="209" t="str">
        <f>IF(D26="","",IF(D26="No",0,1))</f>
        <v/>
      </c>
      <c r="F26" s="210"/>
    </row>
    <row r="27" spans="1:6" s="39" customFormat="1" ht="20.25" customHeight="1" x14ac:dyDescent="0.2">
      <c r="A27" s="501">
        <v>5.9</v>
      </c>
      <c r="B27" s="475" t="s">
        <v>242</v>
      </c>
      <c r="C27" s="201" t="s">
        <v>243</v>
      </c>
      <c r="D27" s="204"/>
      <c r="E27" s="200" t="str">
        <f>IF(D27="","",IF(D27="No",0,0.5))</f>
        <v/>
      </c>
      <c r="F27" s="182"/>
    </row>
    <row r="28" spans="1:6" s="39" customFormat="1" ht="30" customHeight="1" thickBot="1" x14ac:dyDescent="0.25">
      <c r="A28" s="503"/>
      <c r="B28" s="483"/>
      <c r="C28" s="268" t="s">
        <v>244</v>
      </c>
      <c r="D28" s="221"/>
      <c r="E28" s="251" t="str">
        <f>IF(D28="","",IF(D28="No",0,0.5))</f>
        <v/>
      </c>
      <c r="F28" s="253"/>
    </row>
    <row r="29" spans="1:6" s="39" customFormat="1" x14ac:dyDescent="0.2">
      <c r="A29" s="506">
        <v>5.0999999999999996</v>
      </c>
      <c r="B29" s="452" t="s">
        <v>245</v>
      </c>
      <c r="C29" s="201" t="s">
        <v>412</v>
      </c>
      <c r="D29" s="204"/>
      <c r="E29" s="200" t="str">
        <f>IF(D29="","",IF(D29="No",0,0.5))</f>
        <v/>
      </c>
      <c r="F29" s="182"/>
    </row>
    <row r="30" spans="1:6" s="39" customFormat="1" ht="13.5" thickBot="1" x14ac:dyDescent="0.25">
      <c r="A30" s="507"/>
      <c r="B30" s="454"/>
      <c r="C30" s="89" t="s">
        <v>244</v>
      </c>
      <c r="D30" s="219"/>
      <c r="E30" s="250" t="str">
        <f>IF(D30="","",IF(D30="No",0,0.5))</f>
        <v/>
      </c>
      <c r="F30" s="184"/>
    </row>
    <row r="31" spans="1:6" s="39" customFormat="1" x14ac:dyDescent="0.2">
      <c r="A31" s="508">
        <v>5.1100000000000003</v>
      </c>
      <c r="B31" s="453" t="s">
        <v>247</v>
      </c>
      <c r="C31" s="248" t="s">
        <v>248</v>
      </c>
      <c r="D31" s="220"/>
      <c r="E31" s="199" t="str">
        <f>IF(D31="","",IF(D31="No",0,0.1429))</f>
        <v/>
      </c>
      <c r="F31" s="249"/>
    </row>
    <row r="32" spans="1:6" s="39" customFormat="1" x14ac:dyDescent="0.2">
      <c r="A32" s="508"/>
      <c r="B32" s="453"/>
      <c r="C32" s="45" t="s">
        <v>249</v>
      </c>
      <c r="D32" s="218"/>
      <c r="E32" s="197" t="str">
        <f t="shared" ref="E32:E35" si="2">IF(D32="","",IF(D32="No",0,0.1429))</f>
        <v/>
      </c>
      <c r="F32" s="183"/>
    </row>
    <row r="33" spans="1:6" s="39" customFormat="1" x14ac:dyDescent="0.2">
      <c r="A33" s="508"/>
      <c r="B33" s="453"/>
      <c r="C33" s="45" t="s">
        <v>308</v>
      </c>
      <c r="D33" s="218"/>
      <c r="E33" s="197" t="str">
        <f t="shared" si="2"/>
        <v/>
      </c>
      <c r="F33" s="183"/>
    </row>
    <row r="34" spans="1:6" s="39" customFormat="1" x14ac:dyDescent="0.2">
      <c r="A34" s="508"/>
      <c r="B34" s="453"/>
      <c r="C34" s="45" t="s">
        <v>250</v>
      </c>
      <c r="D34" s="218"/>
      <c r="E34" s="197" t="str">
        <f t="shared" si="2"/>
        <v/>
      </c>
      <c r="F34" s="183"/>
    </row>
    <row r="35" spans="1:6" s="39" customFormat="1" x14ac:dyDescent="0.2">
      <c r="A35" s="508"/>
      <c r="B35" s="453"/>
      <c r="C35" s="45" t="s">
        <v>309</v>
      </c>
      <c r="D35" s="218"/>
      <c r="E35" s="197" t="str">
        <f t="shared" si="2"/>
        <v/>
      </c>
      <c r="F35" s="183"/>
    </row>
    <row r="36" spans="1:6" s="39" customFormat="1" x14ac:dyDescent="0.2">
      <c r="A36" s="508"/>
      <c r="B36" s="453"/>
      <c r="C36" s="45" t="s">
        <v>251</v>
      </c>
      <c r="D36" s="218"/>
      <c r="E36" s="197" t="str">
        <f>IF(D36="","",IF(D36="No",0,0.1429))</f>
        <v/>
      </c>
      <c r="F36" s="183"/>
    </row>
    <row r="37" spans="1:6" s="39" customFormat="1" ht="13.5" thickBot="1" x14ac:dyDescent="0.25">
      <c r="A37" s="508"/>
      <c r="B37" s="453"/>
      <c r="C37" s="252" t="s">
        <v>252</v>
      </c>
      <c r="D37" s="221"/>
      <c r="E37" s="254" t="str">
        <f>IF(D37="","",IF(D37="No",0,0.1429))</f>
        <v/>
      </c>
      <c r="F37" s="253"/>
    </row>
    <row r="38" spans="1:6" s="39" customFormat="1" x14ac:dyDescent="0.2">
      <c r="A38" s="506">
        <v>5.12</v>
      </c>
      <c r="B38" s="475" t="s">
        <v>322</v>
      </c>
      <c r="C38" s="201" t="s">
        <v>413</v>
      </c>
      <c r="D38" s="222"/>
      <c r="E38" s="200" t="str">
        <f>IF(D38="","",IF(D38="No",0,0.5))</f>
        <v/>
      </c>
      <c r="F38" s="185"/>
    </row>
    <row r="39" spans="1:6" s="39" customFormat="1" ht="13.5" thickBot="1" x14ac:dyDescent="0.25">
      <c r="A39" s="507"/>
      <c r="B39" s="476"/>
      <c r="C39" s="89" t="s">
        <v>244</v>
      </c>
      <c r="D39" s="219"/>
      <c r="E39" s="250" t="str">
        <f>IF(D39="","",IF(D39="No",0,0.5))</f>
        <v/>
      </c>
      <c r="F39" s="184"/>
    </row>
    <row r="40" spans="1:6" s="39" customFormat="1" x14ac:dyDescent="0.2">
      <c r="A40" s="503">
        <v>5.13</v>
      </c>
      <c r="B40" s="453" t="s">
        <v>260</v>
      </c>
      <c r="C40" s="248" t="s">
        <v>310</v>
      </c>
      <c r="D40" s="220"/>
      <c r="E40" s="199" t="str">
        <f>IF(D40="","",IF(D40="No",0,0.06667))</f>
        <v/>
      </c>
      <c r="F40" s="249"/>
    </row>
    <row r="41" spans="1:6" s="39" customFormat="1" x14ac:dyDescent="0.2">
      <c r="A41" s="503"/>
      <c r="B41" s="453"/>
      <c r="C41" s="213" t="s">
        <v>391</v>
      </c>
      <c r="D41" s="218"/>
      <c r="E41" s="190" t="str">
        <f t="shared" ref="E41:E53" si="3">IF(D41="","",IF(D41="No",0,0.06667))</f>
        <v/>
      </c>
      <c r="F41" s="183"/>
    </row>
    <row r="42" spans="1:6" s="39" customFormat="1" x14ac:dyDescent="0.2">
      <c r="A42" s="503"/>
      <c r="B42" s="453"/>
      <c r="C42" s="45" t="s">
        <v>261</v>
      </c>
      <c r="D42" s="218"/>
      <c r="E42" s="190" t="str">
        <f t="shared" si="3"/>
        <v/>
      </c>
      <c r="F42" s="183"/>
    </row>
    <row r="43" spans="1:6" s="39" customFormat="1" x14ac:dyDescent="0.2">
      <c r="A43" s="503"/>
      <c r="B43" s="453"/>
      <c r="C43" s="266" t="s">
        <v>392</v>
      </c>
      <c r="D43" s="218"/>
      <c r="E43" s="190" t="str">
        <f t="shared" si="3"/>
        <v/>
      </c>
      <c r="F43" s="183"/>
    </row>
    <row r="44" spans="1:6" s="39" customFormat="1" x14ac:dyDescent="0.2">
      <c r="A44" s="503"/>
      <c r="B44" s="453"/>
      <c r="C44" s="266" t="s">
        <v>393</v>
      </c>
      <c r="D44" s="218"/>
      <c r="E44" s="190" t="str">
        <f t="shared" si="3"/>
        <v/>
      </c>
      <c r="F44" s="183"/>
    </row>
    <row r="45" spans="1:6" s="39" customFormat="1" x14ac:dyDescent="0.2">
      <c r="A45" s="503"/>
      <c r="B45" s="453"/>
      <c r="C45" s="266" t="s">
        <v>394</v>
      </c>
      <c r="D45" s="218"/>
      <c r="E45" s="190" t="str">
        <f t="shared" si="3"/>
        <v/>
      </c>
      <c r="F45" s="183"/>
    </row>
    <row r="46" spans="1:6" s="39" customFormat="1" x14ac:dyDescent="0.2">
      <c r="A46" s="503"/>
      <c r="B46" s="453"/>
      <c r="C46" s="266" t="s">
        <v>395</v>
      </c>
      <c r="D46" s="218"/>
      <c r="E46" s="190" t="str">
        <f t="shared" si="3"/>
        <v/>
      </c>
      <c r="F46" s="183"/>
    </row>
    <row r="47" spans="1:6" s="39" customFormat="1" x14ac:dyDescent="0.2">
      <c r="A47" s="503"/>
      <c r="B47" s="453"/>
      <c r="C47" s="266" t="s">
        <v>396</v>
      </c>
      <c r="D47" s="218"/>
      <c r="E47" s="190" t="str">
        <f t="shared" si="3"/>
        <v/>
      </c>
      <c r="F47" s="183"/>
    </row>
    <row r="48" spans="1:6" s="39" customFormat="1" x14ac:dyDescent="0.2">
      <c r="A48" s="503"/>
      <c r="B48" s="453"/>
      <c r="C48" s="266" t="s">
        <v>397</v>
      </c>
      <c r="D48" s="218"/>
      <c r="E48" s="190" t="str">
        <f t="shared" si="3"/>
        <v/>
      </c>
      <c r="F48" s="183"/>
    </row>
    <row r="49" spans="1:6" s="39" customFormat="1" x14ac:dyDescent="0.2">
      <c r="A49" s="503"/>
      <c r="B49" s="453"/>
      <c r="C49" s="266" t="s">
        <v>398</v>
      </c>
      <c r="D49" s="218"/>
      <c r="E49" s="190" t="str">
        <f t="shared" si="3"/>
        <v/>
      </c>
      <c r="F49" s="183"/>
    </row>
    <row r="50" spans="1:6" s="39" customFormat="1" x14ac:dyDescent="0.2">
      <c r="A50" s="503"/>
      <c r="B50" s="453"/>
      <c r="C50" s="266" t="s">
        <v>399</v>
      </c>
      <c r="D50" s="218"/>
      <c r="E50" s="190" t="str">
        <f t="shared" si="3"/>
        <v/>
      </c>
      <c r="F50" s="183"/>
    </row>
    <row r="51" spans="1:6" s="39" customFormat="1" x14ac:dyDescent="0.2">
      <c r="A51" s="503"/>
      <c r="B51" s="453"/>
      <c r="C51" s="266" t="s">
        <v>400</v>
      </c>
      <c r="D51" s="218"/>
      <c r="E51" s="190" t="str">
        <f t="shared" si="3"/>
        <v/>
      </c>
      <c r="F51" s="183"/>
    </row>
    <row r="52" spans="1:6" s="39" customFormat="1" x14ac:dyDescent="0.2">
      <c r="A52" s="503"/>
      <c r="B52" s="453"/>
      <c r="C52" s="266" t="s">
        <v>401</v>
      </c>
      <c r="D52" s="218"/>
      <c r="E52" s="190" t="str">
        <f t="shared" si="3"/>
        <v/>
      </c>
      <c r="F52" s="183"/>
    </row>
    <row r="53" spans="1:6" s="39" customFormat="1" x14ac:dyDescent="0.2">
      <c r="A53" s="503"/>
      <c r="B53" s="453"/>
      <c r="C53" s="213" t="s">
        <v>262</v>
      </c>
      <c r="D53" s="218"/>
      <c r="E53" s="190" t="str">
        <f t="shared" si="3"/>
        <v/>
      </c>
      <c r="F53" s="183"/>
    </row>
    <row r="54" spans="1:6" s="39" customFormat="1" ht="13.5" thickBot="1" x14ac:dyDescent="0.25">
      <c r="A54" s="502"/>
      <c r="B54" s="454"/>
      <c r="C54" s="119" t="s">
        <v>263</v>
      </c>
      <c r="D54" s="219"/>
      <c r="E54" s="189" t="str">
        <f>IF(D54="","",IF(D54="No",0,0.06667))</f>
        <v/>
      </c>
      <c r="F54" s="184"/>
    </row>
    <row r="55" spans="1:6" s="39" customFormat="1" ht="51.75" thickBot="1" x14ac:dyDescent="0.25">
      <c r="A55" s="146">
        <v>5.14</v>
      </c>
      <c r="B55" s="106" t="s">
        <v>264</v>
      </c>
      <c r="C55" s="98" t="s">
        <v>265</v>
      </c>
      <c r="D55" s="202"/>
      <c r="E55" s="99" t="str">
        <f>IF(D55="","",IF(D55="No",0,1))</f>
        <v/>
      </c>
      <c r="F55" s="179"/>
    </row>
    <row r="56" spans="1:6" s="39" customFormat="1" ht="19.5" customHeight="1" x14ac:dyDescent="0.2">
      <c r="A56" s="501">
        <v>5.15</v>
      </c>
      <c r="B56" s="452" t="s">
        <v>266</v>
      </c>
      <c r="C56" s="201" t="s">
        <v>378</v>
      </c>
      <c r="D56" s="204"/>
      <c r="E56" s="96" t="str">
        <f>IF(D56="","",IF(D56="No",0.5,0))</f>
        <v/>
      </c>
      <c r="F56" s="182"/>
    </row>
    <row r="57" spans="1:6" s="39" customFormat="1" ht="21" customHeight="1" thickBot="1" x14ac:dyDescent="0.25">
      <c r="A57" s="502"/>
      <c r="B57" s="454"/>
      <c r="C57" s="119" t="s">
        <v>376</v>
      </c>
      <c r="D57" s="219"/>
      <c r="E57" s="189" t="str">
        <f>IF(D57="","",IF(D57="No",0,0.5))</f>
        <v/>
      </c>
      <c r="F57" s="184"/>
    </row>
    <row r="58" spans="1:6" s="39" customFormat="1" ht="109.5" customHeight="1" x14ac:dyDescent="0.2">
      <c r="A58" s="501">
        <v>5.16</v>
      </c>
      <c r="B58" s="452" t="s">
        <v>267</v>
      </c>
      <c r="C58" s="201" t="s">
        <v>377</v>
      </c>
      <c r="D58" s="204"/>
      <c r="E58" s="102" t="str">
        <f>IF(D58="","",IF(D58="No",0.5,0))</f>
        <v/>
      </c>
      <c r="F58" s="182"/>
    </row>
    <row r="59" spans="1:6" s="39" customFormat="1" ht="26.25" thickBot="1" x14ac:dyDescent="0.25">
      <c r="A59" s="502"/>
      <c r="B59" s="454"/>
      <c r="C59" s="119" t="s">
        <v>387</v>
      </c>
      <c r="D59" s="219"/>
      <c r="E59" s="71" t="str">
        <f t="shared" ref="E59" si="4">IF(D59="","",IF(D59="No",0,0.5))</f>
        <v/>
      </c>
      <c r="F59" s="184"/>
    </row>
    <row r="60" spans="1:6" s="39" customFormat="1" ht="51.75" thickBot="1" x14ac:dyDescent="0.25">
      <c r="A60" s="234">
        <v>5.17</v>
      </c>
      <c r="B60" s="232" t="s">
        <v>268</v>
      </c>
      <c r="C60" s="257" t="s">
        <v>375</v>
      </c>
      <c r="D60" s="224"/>
      <c r="E60" s="105" t="str">
        <f>IF(D60="","",IF(D60="No",0,1))</f>
        <v/>
      </c>
      <c r="F60" s="186"/>
    </row>
    <row r="61" spans="1:6" ht="13.5" thickBot="1" x14ac:dyDescent="0.25">
      <c r="A61" s="458" t="s">
        <v>10</v>
      </c>
      <c r="B61" s="459"/>
      <c r="C61" s="459"/>
      <c r="D61" s="154">
        <f>COUNT(A3:A60)</f>
        <v>17</v>
      </c>
      <c r="E61" s="160">
        <f>SUM(E3:E60)/D61</f>
        <v>0</v>
      </c>
      <c r="F61" s="156"/>
    </row>
  </sheetData>
  <sheetProtection selectLockedCells="1"/>
  <customSheetViews>
    <customSheetView guid="{486D8616-8B7C-4865-954C-3E408E2AE1AB}" scale="120" showGridLines="0" hiddenColumns="1">
      <selection activeCell="C9" sqref="C9:E9"/>
      <rowBreaks count="1" manualBreakCount="1">
        <brk id="39" max="16383" man="1"/>
      </rowBreaks>
      <pageMargins left="0.23622047244094491" right="0.23622047244094491" top="0.23622047244094491" bottom="0.51181102362204722" header="0" footer="0.23622047244094491"/>
      <printOptions horizontalCentered="1"/>
      <pageSetup scale="78" fitToHeight="0" orientation="portrait" r:id="rId1"/>
      <headerFooter alignWithMargins="0">
        <oddFooter>&amp;LRev. 14 April 2024
Approved By: Stephen Earl&amp;CExhibit SQM 1.0A Supplier Self Assessment&amp;RPage &amp;P/&amp;N</oddFooter>
      </headerFooter>
    </customSheetView>
  </customSheetViews>
  <mergeCells count="24">
    <mergeCell ref="A1:F1"/>
    <mergeCell ref="A61:C61"/>
    <mergeCell ref="A9:A10"/>
    <mergeCell ref="B9:B10"/>
    <mergeCell ref="A19:A25"/>
    <mergeCell ref="B19:B25"/>
    <mergeCell ref="A27:A28"/>
    <mergeCell ref="B27:B28"/>
    <mergeCell ref="A29:A30"/>
    <mergeCell ref="B29:B30"/>
    <mergeCell ref="A31:A37"/>
    <mergeCell ref="B31:B37"/>
    <mergeCell ref="A12:A17"/>
    <mergeCell ref="B12:B17"/>
    <mergeCell ref="A38:A39"/>
    <mergeCell ref="B38:B39"/>
    <mergeCell ref="A4:A8"/>
    <mergeCell ref="B4:B8"/>
    <mergeCell ref="A58:A59"/>
    <mergeCell ref="B58:B59"/>
    <mergeCell ref="A40:A54"/>
    <mergeCell ref="B40:B54"/>
    <mergeCell ref="A56:A57"/>
    <mergeCell ref="B56:B57"/>
  </mergeCells>
  <printOptions horizontalCentered="1"/>
  <pageMargins left="0.23622047244094491" right="0.23622047244094491" top="0.23622047244094491" bottom="0.51181102362204722" header="0" footer="0.23622047244094491"/>
  <pageSetup scale="78" fitToHeight="0" orientation="landscape" r:id="rId2"/>
  <headerFooter alignWithMargins="0">
    <oddFooter>&amp;LApproved By: Andrew Thomson
&amp;A, Page &amp;P of &amp;N&amp;CUncontrolled document if printed: &amp;D
&amp;F&amp;RExhibit SQM 1.0A : REV 16
Rev Date: 2025-06-27</oddFooter>
  </headerFooter>
  <rowBreaks count="1" manualBreakCount="1">
    <brk id="39" max="16383" man="1"/>
  </rowBreaks>
  <extLst>
    <ext xmlns:x14="http://schemas.microsoft.com/office/spreadsheetml/2009/9/main" uri="{CCE6A557-97BC-4b89-ADB6-D9C93CAAB3DF}">
      <x14:dataValidations xmlns:xm="http://schemas.microsoft.com/office/excel/2006/main" disablePrompts="1" count="2">
        <x14:dataValidation type="list" allowBlank="1" showInputMessage="1" showErrorMessage="1" xr:uid="{F45CE759-C0BF-4344-83CA-A75107A0ADBA}">
          <x14:formula1>
            <xm:f>'drop down sheet'!$A$2:$A$4</xm:f>
          </x14:formula1>
          <xm:sqref>D27 D12:D17 D31:D38 D59:D60 D57 D29 D19:D25 D40:D54</xm:sqref>
        </x14:dataValidation>
        <x14:dataValidation type="list" allowBlank="1" showInputMessage="1" showErrorMessage="1" xr:uid="{8363FCD6-1A5A-4178-8356-830B39ACE4E1}">
          <x14:formula1>
            <xm:f>'drop down sheet'!$A$2:$A$3</xm:f>
          </x14:formula1>
          <xm:sqref>D18 D28 D55:D56 D58 D30 D39 D3:D11 D26</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21"/>
  <sheetViews>
    <sheetView showGridLines="0" topLeftCell="A3" zoomScaleNormal="100" workbookViewId="0">
      <selection activeCell="D3" sqref="D3"/>
    </sheetView>
  </sheetViews>
  <sheetFormatPr defaultColWidth="11.42578125" defaultRowHeight="12.75" x14ac:dyDescent="0.2"/>
  <cols>
    <col min="1" max="1" width="6.140625" style="2" customWidth="1"/>
    <col min="2" max="2" width="33.42578125" customWidth="1"/>
    <col min="3" max="3" width="52.5703125" customWidth="1"/>
    <col min="4" max="4" width="6.7109375" customWidth="1"/>
    <col min="5" max="5" width="11" hidden="1" customWidth="1"/>
    <col min="6" max="6" width="45.140625" customWidth="1"/>
  </cols>
  <sheetData>
    <row r="1" spans="1:6" ht="18.75" thickBot="1" x14ac:dyDescent="0.3">
      <c r="A1" s="484" t="s">
        <v>66</v>
      </c>
      <c r="B1" s="485"/>
      <c r="C1" s="485"/>
      <c r="D1" s="485"/>
      <c r="E1" s="485"/>
      <c r="F1" s="486"/>
    </row>
    <row r="2" spans="1:6" s="38" customFormat="1" ht="24.75" customHeight="1" thickBot="1" x14ac:dyDescent="0.25">
      <c r="A2" s="109" t="s">
        <v>33</v>
      </c>
      <c r="B2" s="110"/>
      <c r="C2" s="110" t="s">
        <v>1</v>
      </c>
      <c r="D2" s="104" t="s">
        <v>291</v>
      </c>
      <c r="E2" s="111" t="s">
        <v>11</v>
      </c>
      <c r="F2" s="116" t="s">
        <v>313</v>
      </c>
    </row>
    <row r="3" spans="1:6" s="39" customFormat="1" ht="26.25" thickBot="1" x14ac:dyDescent="0.25">
      <c r="A3" s="140">
        <v>6.1</v>
      </c>
      <c r="B3" s="93" t="s">
        <v>82</v>
      </c>
      <c r="C3" s="93" t="s">
        <v>271</v>
      </c>
      <c r="D3" s="170"/>
      <c r="E3" s="99" t="str">
        <f>IF(D3="","",IF(D3="No",0,1))</f>
        <v/>
      </c>
      <c r="F3" s="181"/>
    </row>
    <row r="4" spans="1:6" s="39" customFormat="1" x14ac:dyDescent="0.2">
      <c r="A4" s="449">
        <v>6.2</v>
      </c>
      <c r="B4" s="452" t="s">
        <v>273</v>
      </c>
      <c r="C4" s="63" t="s">
        <v>272</v>
      </c>
      <c r="D4" s="204"/>
      <c r="E4" s="70" t="str">
        <f>IF(D4="","",IF(D4="No",0,0.3333))</f>
        <v/>
      </c>
      <c r="F4" s="175"/>
    </row>
    <row r="5" spans="1:6" s="39" customFormat="1" x14ac:dyDescent="0.2">
      <c r="A5" s="450"/>
      <c r="B5" s="453"/>
      <c r="C5" s="45" t="s">
        <v>274</v>
      </c>
      <c r="D5" s="223"/>
      <c r="E5" s="55" t="str">
        <f t="shared" ref="E5:E6" si="0">IF(D5="","",IF(D5="No",0,0.3333))</f>
        <v/>
      </c>
      <c r="F5" s="215"/>
    </row>
    <row r="6" spans="1:6" s="39" customFormat="1" ht="13.5" thickBot="1" x14ac:dyDescent="0.25">
      <c r="A6" s="451"/>
      <c r="B6" s="454"/>
      <c r="C6" s="266" t="s">
        <v>414</v>
      </c>
      <c r="D6" s="219"/>
      <c r="E6" s="71" t="str">
        <f t="shared" si="0"/>
        <v/>
      </c>
      <c r="F6" s="177"/>
    </row>
    <row r="7" spans="1:6" s="39" customFormat="1" ht="44.25" customHeight="1" thickBot="1" x14ac:dyDescent="0.25">
      <c r="A7" s="147">
        <v>6.3</v>
      </c>
      <c r="B7" s="98" t="s">
        <v>61</v>
      </c>
      <c r="C7" s="98" t="s">
        <v>281</v>
      </c>
      <c r="D7" s="202"/>
      <c r="E7" s="99" t="str">
        <f t="shared" ref="E7:E20" si="1">IF(D7="","",IF(D7="No",0,1))</f>
        <v/>
      </c>
      <c r="F7" s="181"/>
    </row>
    <row r="8" spans="1:6" s="39" customFormat="1" ht="44.25" customHeight="1" thickBot="1" x14ac:dyDescent="0.25">
      <c r="A8" s="147">
        <v>6.4</v>
      </c>
      <c r="B8" s="92" t="s">
        <v>138</v>
      </c>
      <c r="C8" s="93" t="s">
        <v>139</v>
      </c>
      <c r="D8" s="202"/>
      <c r="E8" s="99" t="str">
        <f t="shared" si="1"/>
        <v/>
      </c>
      <c r="F8" s="181"/>
    </row>
    <row r="9" spans="1:6" s="39" customFormat="1" ht="66" customHeight="1" thickBot="1" x14ac:dyDescent="0.25">
      <c r="A9" s="147">
        <v>6.5</v>
      </c>
      <c r="B9" s="98" t="s">
        <v>140</v>
      </c>
      <c r="C9" s="98" t="s">
        <v>311</v>
      </c>
      <c r="D9" s="202"/>
      <c r="E9" s="99" t="str">
        <f t="shared" si="1"/>
        <v/>
      </c>
      <c r="F9" s="181"/>
    </row>
    <row r="10" spans="1:6" s="39" customFormat="1" ht="44.25" customHeight="1" thickBot="1" x14ac:dyDescent="0.25">
      <c r="A10" s="147">
        <v>6.6</v>
      </c>
      <c r="B10" s="92" t="s">
        <v>141</v>
      </c>
      <c r="C10" s="93" t="s">
        <v>142</v>
      </c>
      <c r="D10" s="202"/>
      <c r="E10" s="99" t="str">
        <f t="shared" si="1"/>
        <v/>
      </c>
      <c r="F10" s="181"/>
    </row>
    <row r="11" spans="1:6" s="39" customFormat="1" ht="44.25" customHeight="1" thickBot="1" x14ac:dyDescent="0.25">
      <c r="A11" s="147">
        <v>6.7</v>
      </c>
      <c r="B11" s="92" t="s">
        <v>143</v>
      </c>
      <c r="C11" s="93" t="s">
        <v>144</v>
      </c>
      <c r="D11" s="202"/>
      <c r="E11" s="99" t="str">
        <f t="shared" si="1"/>
        <v/>
      </c>
      <c r="F11" s="181"/>
    </row>
    <row r="12" spans="1:6" s="39" customFormat="1" ht="77.25" thickBot="1" x14ac:dyDescent="0.25">
      <c r="A12" s="147">
        <v>6.8</v>
      </c>
      <c r="B12" s="92" t="s">
        <v>83</v>
      </c>
      <c r="C12" s="93" t="s">
        <v>84</v>
      </c>
      <c r="D12" s="202"/>
      <c r="E12" s="99" t="str">
        <f t="shared" si="1"/>
        <v/>
      </c>
      <c r="F12" s="181"/>
    </row>
    <row r="13" spans="1:6" s="39" customFormat="1" ht="64.5" thickBot="1" x14ac:dyDescent="0.25">
      <c r="A13" s="147">
        <v>6.9</v>
      </c>
      <c r="B13" s="93" t="s">
        <v>85</v>
      </c>
      <c r="C13" s="93" t="s">
        <v>312</v>
      </c>
      <c r="D13" s="202"/>
      <c r="E13" s="99" t="str">
        <f t="shared" si="1"/>
        <v/>
      </c>
      <c r="F13" s="181"/>
    </row>
    <row r="14" spans="1:6" s="39" customFormat="1" ht="48" customHeight="1" thickBot="1" x14ac:dyDescent="0.25">
      <c r="A14" s="148">
        <v>6.1</v>
      </c>
      <c r="B14" s="93" t="s">
        <v>86</v>
      </c>
      <c r="C14" s="93" t="s">
        <v>87</v>
      </c>
      <c r="D14" s="202"/>
      <c r="E14" s="99" t="str">
        <f t="shared" si="1"/>
        <v/>
      </c>
      <c r="F14" s="181"/>
    </row>
    <row r="15" spans="1:6" s="39" customFormat="1" ht="26.25" thickBot="1" x14ac:dyDescent="0.25">
      <c r="A15" s="149">
        <v>6.11</v>
      </c>
      <c r="B15" s="93" t="s">
        <v>275</v>
      </c>
      <c r="C15" s="93" t="s">
        <v>276</v>
      </c>
      <c r="D15" s="202"/>
      <c r="E15" s="99" t="str">
        <f t="shared" si="1"/>
        <v/>
      </c>
      <c r="F15" s="181"/>
    </row>
    <row r="16" spans="1:6" s="39" customFormat="1" ht="60.75" customHeight="1" thickBot="1" x14ac:dyDescent="0.25">
      <c r="A16" s="149">
        <v>6.12</v>
      </c>
      <c r="B16" s="93" t="s">
        <v>215</v>
      </c>
      <c r="C16" s="93" t="s">
        <v>277</v>
      </c>
      <c r="D16" s="202"/>
      <c r="E16" s="99" t="str">
        <f t="shared" si="1"/>
        <v/>
      </c>
      <c r="F16" s="181"/>
    </row>
    <row r="17" spans="1:6" s="39" customFormat="1" ht="30.75" thickBot="1" x14ac:dyDescent="0.25">
      <c r="A17" s="150">
        <v>6.13</v>
      </c>
      <c r="B17" s="93" t="s">
        <v>216</v>
      </c>
      <c r="C17" s="93" t="s">
        <v>278</v>
      </c>
      <c r="D17" s="202"/>
      <c r="E17" s="99" t="str">
        <f t="shared" si="1"/>
        <v/>
      </c>
      <c r="F17" s="181"/>
    </row>
    <row r="18" spans="1:6" s="39" customFormat="1" ht="26.25" thickBot="1" x14ac:dyDescent="0.25">
      <c r="A18" s="149">
        <v>6.14</v>
      </c>
      <c r="B18" s="93" t="s">
        <v>269</v>
      </c>
      <c r="C18" s="93" t="s">
        <v>279</v>
      </c>
      <c r="D18" s="202"/>
      <c r="E18" s="99" t="str">
        <f t="shared" si="1"/>
        <v/>
      </c>
      <c r="F18" s="181"/>
    </row>
    <row r="19" spans="1:6" s="39" customFormat="1" ht="26.25" thickBot="1" x14ac:dyDescent="0.25">
      <c r="A19" s="149">
        <v>6.15</v>
      </c>
      <c r="B19" s="93" t="s">
        <v>270</v>
      </c>
      <c r="C19" s="93" t="s">
        <v>280</v>
      </c>
      <c r="D19" s="202"/>
      <c r="E19" s="99" t="str">
        <f t="shared" si="1"/>
        <v/>
      </c>
      <c r="F19" s="181"/>
    </row>
    <row r="20" spans="1:6" s="39" customFormat="1" ht="51.75" thickBot="1" x14ac:dyDescent="0.25">
      <c r="A20" s="216">
        <v>6.16</v>
      </c>
      <c r="B20" s="267" t="s">
        <v>403</v>
      </c>
      <c r="C20" s="228" t="s">
        <v>404</v>
      </c>
      <c r="D20" s="202"/>
      <c r="E20" s="217" t="str">
        <f t="shared" si="1"/>
        <v/>
      </c>
      <c r="F20" s="181"/>
    </row>
    <row r="21" spans="1:6" ht="13.5" thickBot="1" x14ac:dyDescent="0.25">
      <c r="A21" s="458" t="s">
        <v>10</v>
      </c>
      <c r="B21" s="459"/>
      <c r="C21" s="459"/>
      <c r="D21" s="154">
        <f>COUNT(A3:A20)</f>
        <v>16</v>
      </c>
      <c r="E21" s="160">
        <f>SUM(E3:E20)/D21</f>
        <v>0</v>
      </c>
      <c r="F21" s="156"/>
    </row>
  </sheetData>
  <sheetProtection algorithmName="SHA-512" hashValue="4QZUAxSszp8YjMPV9la9jtlb43pGK0eZLua4ggZN1BJAQq/sD3fOL47V600jZycV3FDFnNMuLDNGrRajAVKJIw==" saltValue="AeW6uLpRVkLm4eG8eaYeqw==" spinCount="100000" sheet="1" selectLockedCells="1"/>
  <dataConsolidate/>
  <customSheetViews>
    <customSheetView guid="{486D8616-8B7C-4865-954C-3E408E2AE1AB}" showGridLines="0" hiddenColumns="1" topLeftCell="A9">
      <selection activeCell="C9" sqref="C9:E9"/>
      <rowBreaks count="1" manualBreakCount="1">
        <brk id="15" max="16383" man="1"/>
      </rowBreaks>
      <pageMargins left="0.23622047244094491" right="0.23622047244094491" top="0.23622047244094491" bottom="0.51181102362204722" header="0" footer="0.23622047244094491"/>
      <printOptions horizontalCentered="1"/>
      <pageSetup scale="78" fitToHeight="0" orientation="portrait" r:id="rId1"/>
      <headerFooter alignWithMargins="0">
        <oddFooter>&amp;LRev. 14 April 2024
Approved By: Stephen Earl&amp;CExhibit SQM 1.0A Supplier Self Assessment&amp;RPage &amp;P/&amp;N</oddFooter>
      </headerFooter>
    </customSheetView>
  </customSheetViews>
  <mergeCells count="4">
    <mergeCell ref="A1:F1"/>
    <mergeCell ref="A21:C21"/>
    <mergeCell ref="A4:A6"/>
    <mergeCell ref="B4:B6"/>
  </mergeCells>
  <printOptions horizontalCentered="1"/>
  <pageMargins left="0.23622047244094491" right="0.23622047244094491" top="0.23622047244094491" bottom="0.51181102362204722" header="0" footer="0.23622047244094491"/>
  <pageSetup scale="78" fitToHeight="0" orientation="landscape" r:id="rId2"/>
  <headerFooter alignWithMargins="0">
    <oddFooter>&amp;LApproved By: Andrew Thomson
&amp;A, Page &amp;P of &amp;N&amp;CUncontrolled document if printed: &amp;D
&amp;F&amp;RExhibit SQM 1.0A : REV 16
Rev Date: 2025-06-27</oddFooter>
  </headerFooter>
  <rowBreaks count="1" manualBreakCount="1">
    <brk id="1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700-000000000000}">
          <x14:formula1>
            <xm:f>'drop down sheet'!$A$2:$A$4</xm:f>
          </x14:formula1>
          <xm:sqref>D5 D8:D14 D16 D20</xm:sqref>
        </x14:dataValidation>
        <x14:dataValidation type="list" allowBlank="1" showInputMessage="1" showErrorMessage="1" xr:uid="{D7F947F5-27F0-41F7-9C04-82A92E58FB3F}">
          <x14:formula1>
            <xm:f>'drop down sheet'!$A$2:$A$3</xm:f>
          </x14:formula1>
          <xm:sqref>D3 D4 D6 D7 D15 D17 D18 D19</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20"/>
  <sheetViews>
    <sheetView showGridLines="0" topLeftCell="A8" zoomScaleNormal="100" workbookViewId="0">
      <selection activeCell="C21" sqref="C21"/>
    </sheetView>
  </sheetViews>
  <sheetFormatPr defaultRowHeight="12.75" x14ac:dyDescent="0.2"/>
  <cols>
    <col min="1" max="1" width="17.140625" customWidth="1"/>
    <col min="2" max="2" width="20.85546875" customWidth="1"/>
    <col min="3" max="3" width="97.85546875" customWidth="1"/>
  </cols>
  <sheetData>
    <row r="1" spans="1:3" x14ac:dyDescent="0.2">
      <c r="A1" s="56" t="s">
        <v>79</v>
      </c>
      <c r="B1" s="57" t="s">
        <v>80</v>
      </c>
      <c r="C1" s="57" t="s">
        <v>81</v>
      </c>
    </row>
    <row r="2" spans="1:3" ht="38.25" x14ac:dyDescent="0.2">
      <c r="A2" s="58">
        <v>7</v>
      </c>
      <c r="B2" s="59">
        <v>44047</v>
      </c>
      <c r="C2" s="60" t="s">
        <v>95</v>
      </c>
    </row>
    <row r="3" spans="1:3" ht="56.25" customHeight="1" x14ac:dyDescent="0.2">
      <c r="A3" s="58">
        <v>8</v>
      </c>
      <c r="B3" s="62">
        <v>44110</v>
      </c>
      <c r="C3" s="46" t="s">
        <v>96</v>
      </c>
    </row>
    <row r="4" spans="1:3" ht="19.5" customHeight="1" x14ac:dyDescent="0.2">
      <c r="A4" s="58">
        <v>9</v>
      </c>
      <c r="B4" s="59">
        <v>44475</v>
      </c>
      <c r="C4" s="117" t="s">
        <v>292</v>
      </c>
    </row>
    <row r="5" spans="1:3" ht="25.5" x14ac:dyDescent="0.2">
      <c r="A5" s="58">
        <v>10</v>
      </c>
      <c r="B5" s="59">
        <v>44687</v>
      </c>
      <c r="C5" s="208" t="s">
        <v>385</v>
      </c>
    </row>
    <row r="6" spans="1:3" ht="25.5" x14ac:dyDescent="0.2">
      <c r="A6" s="58">
        <v>11</v>
      </c>
      <c r="B6" s="59">
        <v>44727</v>
      </c>
      <c r="C6" s="208" t="s">
        <v>389</v>
      </c>
    </row>
    <row r="7" spans="1:3" x14ac:dyDescent="0.2">
      <c r="A7" s="512">
        <v>12</v>
      </c>
      <c r="B7" s="514">
        <v>44952</v>
      </c>
      <c r="C7" s="117" t="s">
        <v>406</v>
      </c>
    </row>
    <row r="8" spans="1:3" x14ac:dyDescent="0.2">
      <c r="A8" s="513"/>
      <c r="B8" s="514"/>
      <c r="C8" s="117" t="s">
        <v>405</v>
      </c>
    </row>
    <row r="9" spans="1:3" x14ac:dyDescent="0.2">
      <c r="A9" s="263">
        <v>13</v>
      </c>
      <c r="B9" s="262">
        <v>45047</v>
      </c>
      <c r="C9" s="117" t="s">
        <v>411</v>
      </c>
    </row>
    <row r="10" spans="1:3" ht="76.5" x14ac:dyDescent="0.2">
      <c r="A10" s="263">
        <v>14</v>
      </c>
      <c r="B10" s="262">
        <v>45411</v>
      </c>
      <c r="C10" s="208" t="s">
        <v>426</v>
      </c>
    </row>
    <row r="11" spans="1:3" x14ac:dyDescent="0.2">
      <c r="A11" s="512">
        <v>15</v>
      </c>
      <c r="B11" s="516">
        <v>45835</v>
      </c>
      <c r="C11" s="208" t="s">
        <v>433</v>
      </c>
    </row>
    <row r="12" spans="1:3" x14ac:dyDescent="0.2">
      <c r="A12" s="515"/>
      <c r="B12" s="517"/>
      <c r="C12" s="208" t="s">
        <v>434</v>
      </c>
    </row>
    <row r="13" spans="1:3" x14ac:dyDescent="0.2">
      <c r="A13" s="515"/>
      <c r="B13" s="517"/>
      <c r="C13" s="208" t="s">
        <v>435</v>
      </c>
    </row>
    <row r="14" spans="1:3" x14ac:dyDescent="0.2">
      <c r="A14" s="515"/>
      <c r="B14" s="517"/>
      <c r="C14" s="208" t="s">
        <v>432</v>
      </c>
    </row>
    <row r="15" spans="1:3" x14ac:dyDescent="0.2">
      <c r="A15" s="515"/>
      <c r="B15" s="517"/>
      <c r="C15" s="208" t="s">
        <v>436</v>
      </c>
    </row>
    <row r="16" spans="1:3" x14ac:dyDescent="0.2">
      <c r="A16" s="515"/>
      <c r="B16" s="517"/>
      <c r="C16" s="208" t="s">
        <v>437</v>
      </c>
    </row>
    <row r="17" spans="1:3" x14ac:dyDescent="0.2">
      <c r="A17" s="515"/>
      <c r="B17" s="517"/>
      <c r="C17" s="208" t="s">
        <v>516</v>
      </c>
    </row>
    <row r="18" spans="1:3" ht="25.5" x14ac:dyDescent="0.2">
      <c r="A18" s="515"/>
      <c r="B18" s="517"/>
      <c r="C18" s="208" t="s">
        <v>517</v>
      </c>
    </row>
    <row r="19" spans="1:3" x14ac:dyDescent="0.2">
      <c r="A19" s="513"/>
      <c r="B19" s="518"/>
      <c r="C19" s="208" t="s">
        <v>527</v>
      </c>
    </row>
    <row r="20" spans="1:3" x14ac:dyDescent="0.2">
      <c r="A20" s="58">
        <v>16</v>
      </c>
      <c r="B20" s="59">
        <v>45835</v>
      </c>
      <c r="C20" s="117" t="s">
        <v>528</v>
      </c>
    </row>
  </sheetData>
  <customSheetViews>
    <customSheetView guid="{486D8616-8B7C-4865-954C-3E408E2AE1AB}" showGridLines="0">
      <selection activeCell="C10" sqref="C10"/>
      <pageMargins left="0.23622047244094491" right="0.23622047244094491" top="0.23622047244094491" bottom="0.51181102362204722" header="0" footer="0.23622047244094491"/>
      <printOptions horizontalCentered="1"/>
      <pageSetup scale="78" orientation="portrait" r:id="rId1"/>
      <headerFooter alignWithMargins="0">
        <oddFooter>&amp;LRev. 13 May 2023
Approved By: Stephen Earl&amp;CExhibit SQM 1.0A Supplier Self Assessment&amp;RPage &amp;P/&amp;N</oddFooter>
      </headerFooter>
    </customSheetView>
  </customSheetViews>
  <mergeCells count="4">
    <mergeCell ref="A7:A8"/>
    <mergeCell ref="B7:B8"/>
    <mergeCell ref="A11:A19"/>
    <mergeCell ref="B11:B19"/>
  </mergeCells>
  <printOptions horizontalCentered="1"/>
  <pageMargins left="0.23622047244094491" right="0.23622047244094491" top="0.23622047244094491" bottom="0.51181102362204722" header="0" footer="0.23622047244094491"/>
  <pageSetup scale="78" orientation="landscape" r:id="rId2"/>
  <headerFooter alignWithMargins="0">
    <oddFooter>&amp;LApproved By: Andrew Thomson
&amp;A, Page &amp;P of &amp;N&amp;CUncontrolled document if printed: &amp;D
&amp;F&amp;RExhibit SQM 1.0A : REV 16
Rev Date: 2025-06-27</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11"/>
  <sheetViews>
    <sheetView zoomScaleNormal="100" workbookViewId="0">
      <selection activeCell="B74" sqref="B74"/>
    </sheetView>
  </sheetViews>
  <sheetFormatPr defaultRowHeight="12.75" x14ac:dyDescent="0.2"/>
  <cols>
    <col min="2" max="2" width="43.42578125" bestFit="1" customWidth="1"/>
  </cols>
  <sheetData>
    <row r="1" spans="1:3" x14ac:dyDescent="0.2">
      <c r="A1" s="17" t="s">
        <v>282</v>
      </c>
      <c r="B1" s="118" t="s">
        <v>315</v>
      </c>
      <c r="C1" s="118"/>
    </row>
    <row r="2" spans="1:3" x14ac:dyDescent="0.2">
      <c r="A2" t="s">
        <v>246</v>
      </c>
      <c r="B2" s="118" t="s">
        <v>321</v>
      </c>
      <c r="C2" s="118"/>
    </row>
    <row r="3" spans="1:3" x14ac:dyDescent="0.2">
      <c r="A3" t="s">
        <v>283</v>
      </c>
      <c r="B3" s="118" t="s">
        <v>316</v>
      </c>
      <c r="C3" s="118"/>
    </row>
    <row r="4" spans="1:3" x14ac:dyDescent="0.2">
      <c r="A4" t="s">
        <v>130</v>
      </c>
      <c r="B4" s="118" t="s">
        <v>319</v>
      </c>
    </row>
    <row r="5" spans="1:3" x14ac:dyDescent="0.2">
      <c r="B5" s="118" t="s">
        <v>430</v>
      </c>
    </row>
    <row r="6" spans="1:3" x14ac:dyDescent="0.2">
      <c r="B6" s="118" t="s">
        <v>431</v>
      </c>
    </row>
    <row r="7" spans="1:3" x14ac:dyDescent="0.2">
      <c r="B7" s="118" t="s">
        <v>317</v>
      </c>
    </row>
    <row r="8" spans="1:3" x14ac:dyDescent="0.2">
      <c r="B8" s="118"/>
    </row>
    <row r="9" spans="1:3" x14ac:dyDescent="0.2">
      <c r="A9" s="17"/>
      <c r="B9" s="118"/>
    </row>
    <row r="10" spans="1:3" x14ac:dyDescent="0.2">
      <c r="B10" s="118"/>
    </row>
    <row r="11" spans="1:3" x14ac:dyDescent="0.2">
      <c r="B11" s="118"/>
    </row>
  </sheetData>
  <customSheetViews>
    <customSheetView guid="{486D8616-8B7C-4865-954C-3E408E2AE1AB}" state="hidden">
      <selection activeCell="B15" sqref="B15"/>
      <pageMargins left="0.7" right="0.7" top="0.75" bottom="0.75" header="0.3" footer="0.3"/>
    </customSheetView>
  </customSheetViews>
  <pageMargins left="0.23622047244094491" right="0.23622047244094491" top="0.23622047244094491" bottom="0.51181102362204722" header="0" footer="0.23622047244094491"/>
  <pageSetup scale="78" orientation="portrait" r:id="rId1"/>
  <headerFooter alignWithMargins="0">
    <oddFooter>&amp;LApproved By: Andrew Thomson
&amp;A, Page &amp;P of &amp;N&amp;CUncontrolled document if printed: &amp;D
&amp;F&amp;RExhibit SQM 1.0A : REV 16
Rev Date: 2025-06-27</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5F24BA0D5F8AF4A915E5188281143B4" ma:contentTypeVersion="0" ma:contentTypeDescription="Create a new document." ma:contentTypeScope="" ma:versionID="34af85d54cadc764f99db4028be9af8a">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5E13082-8892-47B8-93B8-E165F93DB7D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A8646722-283F-4F27-99D3-0F8C6B844D21}">
  <ds:schemaRefs>
    <ds:schemaRef ds:uri="http://purl.org/dc/elements/1.1/"/>
    <ds:schemaRef ds:uri="http://purl.org/dc/terms/"/>
    <ds:schemaRef ds:uri="http://schemas.microsoft.com/office/2006/documentManagement/types"/>
    <ds:schemaRef ds:uri="http://schemas.openxmlformats.org/package/2006/metadata/core-properties"/>
    <ds:schemaRef ds:uri="http://schemas.microsoft.com/office/2006/metadata/properties"/>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81CF5660-8703-42E9-B5B2-227D28F6A64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12</vt:i4>
      </vt:variant>
      <vt:variant>
        <vt:lpstr>Named Ranges</vt:lpstr>
      </vt:variant>
      <vt:variant>
        <vt:i4>1</vt:i4>
      </vt:variant>
    </vt:vector>
  </HeadingPairs>
  <TitlesOfParts>
    <vt:vector size="13" baseType="lpstr">
      <vt:lpstr>NARMCO Details</vt:lpstr>
      <vt:lpstr>Scoring</vt:lpstr>
      <vt:lpstr>Supplier Instructions</vt:lpstr>
      <vt:lpstr>cover sheet</vt:lpstr>
      <vt:lpstr>APQP</vt:lpstr>
      <vt:lpstr>Supplier Management</vt:lpstr>
      <vt:lpstr>Process analysis-production</vt:lpstr>
      <vt:lpstr>Customer Support</vt:lpstr>
      <vt:lpstr>Social Responsibility</vt:lpstr>
      <vt:lpstr>Security</vt:lpstr>
      <vt:lpstr>Revision History Sheet</vt:lpstr>
      <vt:lpstr>drop down sheet</vt:lpstr>
      <vt:lpstr>'cover sheet'!Print_Area</vt:lpstr>
    </vt:vector>
  </TitlesOfParts>
  <Company>INERGY Automotive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Taylor</dc:creator>
  <cp:lastModifiedBy>K Modi (Khyati)</cp:lastModifiedBy>
  <cp:lastPrinted>2025-08-26T17:32:38Z</cp:lastPrinted>
  <dcterms:created xsi:type="dcterms:W3CDTF">2005-10-20T09:38:07Z</dcterms:created>
  <dcterms:modified xsi:type="dcterms:W3CDTF">2026-01-23T21:14:37Z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rea for Archiving">
    <vt:lpwstr>Compiègne</vt:lpwstr>
  </property>
  <property fmtid="{D5CDD505-2E9C-101B-9397-08002B2CF9AE}" pid="3" name="Sub-Process">
    <vt:lpwstr>;#PUR;#QUA;#</vt:lpwstr>
  </property>
  <property fmtid="{D5CDD505-2E9C-101B-9397-08002B2CF9AE}" pid="4" name="Identification Number">
    <vt:lpwstr>G@_F-QUA-0036</vt:lpwstr>
  </property>
  <property fmtid="{D5CDD505-2E9C-101B-9397-08002B2CF9AE}" pid="5" name="Creator Location">
    <vt:lpwstr>Corporate</vt:lpwstr>
  </property>
  <property fmtid="{D5CDD505-2E9C-101B-9397-08002B2CF9AE}" pid="6" name="Key Process">
    <vt:lpwstr>;#Total Quality;#Purchasing;#</vt:lpwstr>
  </property>
  <property fmtid="{D5CDD505-2E9C-101B-9397-08002B2CF9AE}" pid="7" name="Version0">
    <vt:lpwstr>V03E01</vt:lpwstr>
  </property>
  <property fmtid="{D5CDD505-2E9C-101B-9397-08002B2CF9AE}" pid="8" name="Language">
    <vt:lpwstr>English</vt:lpwstr>
  </property>
  <property fmtid="{D5CDD505-2E9C-101B-9397-08002B2CF9AE}" pid="9" name="Title in English">
    <vt:lpwstr>Inergy Automotive Supplier Process Audit</vt:lpwstr>
  </property>
  <property fmtid="{D5CDD505-2E9C-101B-9397-08002B2CF9AE}" pid="10" name="Production Sites Concerned">
    <vt:lpwstr>;#ADR;#AND;#ARE;#BLE;#BRT;#BUE;#BUR;#COM;#CUR;#EIS;#HER;#KYO;#KSH;#KYU;#LAV;#LOZ;#LUB;#NUC;#OPP;#PFA;#PIT;#RAM;#RAY;#ROT;#VAL;#VIP;#</vt:lpwstr>
  </property>
  <property fmtid="{D5CDD505-2E9C-101B-9397-08002B2CF9AE}" pid="11" name="Implementation Date">
    <vt:lpwstr>07 Mar. 2007</vt:lpwstr>
  </property>
  <property fmtid="{D5CDD505-2E9C-101B-9397-08002B2CF9AE}" pid="12" name="Document Type">
    <vt:lpwstr>Form</vt:lpwstr>
  </property>
  <property fmtid="{D5CDD505-2E9C-101B-9397-08002B2CF9AE}" pid="13" name="Technical Centers Concerned">
    <vt:lpwstr>;#TCC;#TCL;#TCK;#TCS;#TCT;#</vt:lpwstr>
  </property>
  <property fmtid="{D5CDD505-2E9C-101B-9397-08002B2CF9AE}" pid="14" name="Offices concerned">
    <vt:lpwstr/>
  </property>
  <property fmtid="{D5CDD505-2E9C-101B-9397-08002B2CF9AE}" pid="15" name="SILS concerned">
    <vt:lpwstr/>
  </property>
  <property fmtid="{D5CDD505-2E9C-101B-9397-08002B2CF9AE}" pid="16" name="Order">
    <vt:lpwstr>300.000000000000</vt:lpwstr>
  </property>
  <property fmtid="{D5CDD505-2E9C-101B-9397-08002B2CF9AE}" pid="17" name="Process">
    <vt:lpwstr>Internal Auditing</vt:lpwstr>
  </property>
</Properties>
</file>